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Rshared\Shared\HRDATA\Wellness\ESEBT\Strategic Plans\"/>
    </mc:Choice>
  </mc:AlternateContent>
  <bookViews>
    <workbookView xWindow="8400" yWindow="525" windowWidth="15675" windowHeight="12780"/>
  </bookViews>
  <sheets>
    <sheet name="2015-2019" sheetId="6" r:id="rId1"/>
    <sheet name="2008-2013" sheetId="5" r:id="rId2"/>
    <sheet name="All Years" sheetId="1" r:id="rId3"/>
    <sheet name="Compatibility Report" sheetId="4" r:id="rId4"/>
  </sheets>
  <calcPr calcId="171027"/>
</workbook>
</file>

<file path=xl/calcChain.xml><?xml version="1.0" encoding="utf-8"?>
<calcChain xmlns="http://schemas.openxmlformats.org/spreadsheetml/2006/main">
  <c r="K44" i="6" l="1"/>
  <c r="B44" i="6"/>
  <c r="C44" i="6"/>
  <c r="E44" i="6"/>
  <c r="F44" i="6"/>
  <c r="H44" i="6"/>
  <c r="K41" i="6" l="1"/>
  <c r="I41" i="6" l="1"/>
  <c r="H41" i="6"/>
  <c r="F41" i="6"/>
  <c r="E41" i="6"/>
  <c r="C41" i="6"/>
  <c r="B41" i="6"/>
  <c r="I24" i="6"/>
  <c r="I44" i="6" s="1"/>
  <c r="K24" i="6"/>
  <c r="K13" i="6"/>
  <c r="I29" i="6"/>
  <c r="I13" i="6"/>
  <c r="O37" i="5"/>
  <c r="O29" i="5"/>
  <c r="O24" i="5"/>
  <c r="O13" i="5"/>
  <c r="O39" i="5" s="1"/>
  <c r="I46" i="6" l="1"/>
  <c r="F29" i="6"/>
  <c r="E29" i="6"/>
  <c r="C29" i="6"/>
  <c r="B29" i="6"/>
  <c r="F24" i="6"/>
  <c r="E24" i="6"/>
  <c r="C24" i="6"/>
  <c r="B24" i="6"/>
  <c r="H29" i="6"/>
  <c r="H24" i="6"/>
  <c r="H13" i="6"/>
  <c r="F13" i="6"/>
  <c r="E13" i="6"/>
  <c r="C13" i="6"/>
  <c r="B13" i="6"/>
  <c r="N44" i="5"/>
  <c r="M44" i="5"/>
  <c r="L44" i="5"/>
  <c r="J44" i="5"/>
  <c r="H44" i="5"/>
  <c r="F44" i="5"/>
  <c r="D44" i="5"/>
  <c r="B44" i="5"/>
  <c r="N36" i="5"/>
  <c r="M36" i="5"/>
  <c r="L36" i="5"/>
  <c r="J36" i="5"/>
  <c r="J46" i="5" s="1"/>
  <c r="H36" i="5"/>
  <c r="F36" i="5"/>
  <c r="D36" i="5"/>
  <c r="B36" i="5"/>
  <c r="B46" i="5" s="1"/>
  <c r="N30" i="5"/>
  <c r="M30" i="5"/>
  <c r="L30" i="5"/>
  <c r="J30" i="5"/>
  <c r="H30" i="5"/>
  <c r="F30" i="5"/>
  <c r="N26" i="5"/>
  <c r="M26" i="5"/>
  <c r="L26" i="5"/>
  <c r="J26" i="5"/>
  <c r="H26" i="5"/>
  <c r="F26" i="5"/>
  <c r="D26" i="5"/>
  <c r="B26" i="5"/>
  <c r="N13" i="5"/>
  <c r="N46" i="5" s="1"/>
  <c r="M13" i="5"/>
  <c r="M46" i="5" s="1"/>
  <c r="L13" i="5"/>
  <c r="J13" i="5"/>
  <c r="H13" i="5"/>
  <c r="H46" i="5" s="1"/>
  <c r="F13" i="5"/>
  <c r="F46" i="5" s="1"/>
  <c r="D13" i="5"/>
  <c r="B13" i="5"/>
  <c r="D46" i="5" l="1"/>
  <c r="L46" i="5"/>
  <c r="AE13" i="1"/>
  <c r="AF13" i="1"/>
  <c r="AE26" i="1"/>
  <c r="AE46" i="1" s="1"/>
  <c r="AF26" i="1"/>
  <c r="AE30" i="1"/>
  <c r="AF30" i="1"/>
  <c r="AE36" i="1"/>
  <c r="AF36" i="1"/>
  <c r="AE44" i="1"/>
  <c r="AF44" i="1"/>
  <c r="AF46" i="1"/>
  <c r="Z39" i="1"/>
  <c r="Z44" i="1" s="1"/>
  <c r="AB39" i="1"/>
  <c r="AB44" i="1"/>
  <c r="AC39" i="1"/>
  <c r="AC44" i="1" s="1"/>
  <c r="Y39" i="1"/>
  <c r="Y44" i="1"/>
  <c r="AC36" i="1"/>
  <c r="AC30" i="1"/>
  <c r="AC26" i="1"/>
  <c r="AC13" i="1"/>
  <c r="AB36" i="1"/>
  <c r="AB30" i="1"/>
  <c r="AB26" i="1"/>
  <c r="AB13" i="1"/>
  <c r="AB46" i="1" s="1"/>
  <c r="Z36" i="1"/>
  <c r="Z30" i="1"/>
  <c r="Z26" i="1"/>
  <c r="Z13" i="1"/>
  <c r="Y26" i="1"/>
  <c r="Y36" i="1"/>
  <c r="Y30" i="1"/>
  <c r="Y13" i="1"/>
  <c r="W39" i="1"/>
  <c r="W44" i="1" s="1"/>
  <c r="W46" i="1" s="1"/>
  <c r="W36" i="1"/>
  <c r="W30" i="1"/>
  <c r="W26" i="1"/>
  <c r="W13" i="1"/>
  <c r="V44" i="1"/>
  <c r="V36" i="1"/>
  <c r="V46" i="1" s="1"/>
  <c r="V30" i="1"/>
  <c r="V26" i="1"/>
  <c r="V13" i="1"/>
  <c r="R26" i="1"/>
  <c r="R44" i="1"/>
  <c r="R36" i="1"/>
  <c r="R30" i="1"/>
  <c r="R13" i="1"/>
  <c r="R46" i="1" s="1"/>
  <c r="M44" i="1"/>
  <c r="N44" i="1"/>
  <c r="M36" i="1"/>
  <c r="N36" i="1"/>
  <c r="M30" i="1"/>
  <c r="N30" i="1"/>
  <c r="M26" i="1"/>
  <c r="M46" i="1" s="1"/>
  <c r="N26" i="1"/>
  <c r="M13" i="1"/>
  <c r="N13" i="1"/>
  <c r="N46" i="1" s="1"/>
  <c r="T44" i="1"/>
  <c r="T36" i="1"/>
  <c r="T30" i="1"/>
  <c r="T26" i="1"/>
  <c r="T13" i="1"/>
  <c r="J30" i="1"/>
  <c r="L30" i="1"/>
  <c r="P30" i="1"/>
  <c r="H30" i="1"/>
  <c r="L26" i="1"/>
  <c r="P26" i="1"/>
  <c r="P46" i="1" s="1"/>
  <c r="J26" i="1"/>
  <c r="H26" i="1"/>
  <c r="P44" i="1"/>
  <c r="P36" i="1"/>
  <c r="P13" i="1"/>
  <c r="F44" i="1"/>
  <c r="L44" i="1"/>
  <c r="L36" i="1"/>
  <c r="L46" i="1" s="1"/>
  <c r="L13" i="1"/>
  <c r="J13" i="1"/>
  <c r="J36" i="1"/>
  <c r="J46" i="1" s="1"/>
  <c r="J44" i="1"/>
  <c r="F13" i="1"/>
  <c r="F26" i="1"/>
  <c r="F46" i="1"/>
  <c r="F30" i="1"/>
  <c r="F36" i="1"/>
  <c r="H13" i="1"/>
  <c r="H46" i="1" s="1"/>
  <c r="H36" i="1"/>
  <c r="H44" i="1"/>
  <c r="D13" i="1"/>
  <c r="D46" i="1" s="1"/>
  <c r="D26" i="1"/>
  <c r="D36" i="1"/>
  <c r="D44" i="1"/>
  <c r="B13" i="1"/>
  <c r="B46" i="1" s="1"/>
  <c r="B26" i="1"/>
  <c r="B36" i="1"/>
  <c r="B44" i="1"/>
  <c r="T46" i="1"/>
  <c r="Y46" i="1"/>
  <c r="Z46" i="1" l="1"/>
  <c r="AC46" i="1"/>
</calcChain>
</file>

<file path=xl/sharedStrings.xml><?xml version="1.0" encoding="utf-8"?>
<sst xmlns="http://schemas.openxmlformats.org/spreadsheetml/2006/main" count="184" uniqueCount="78">
  <si>
    <t>Item</t>
  </si>
  <si>
    <t>Actual</t>
  </si>
  <si>
    <t>2008-2009</t>
  </si>
  <si>
    <t>2009-2010</t>
  </si>
  <si>
    <t>2010-2011</t>
  </si>
  <si>
    <t>Health Awareness</t>
  </si>
  <si>
    <t>Hope Health</t>
  </si>
  <si>
    <t>Total Health Awareness</t>
  </si>
  <si>
    <t>Health Promotion &amp; Risk Management</t>
  </si>
  <si>
    <t>Stress Management</t>
  </si>
  <si>
    <t>Health Care Consumerism</t>
  </si>
  <si>
    <t>Self Care Books</t>
  </si>
  <si>
    <t>Total Health Care Consumerism</t>
  </si>
  <si>
    <t>WP Marketing and Promotion</t>
  </si>
  <si>
    <t>Marketing and Promotional Items</t>
  </si>
  <si>
    <t>Logo</t>
  </si>
  <si>
    <t>Wellness Challenge Letter</t>
  </si>
  <si>
    <t>Total WP Marketing and Promotion</t>
  </si>
  <si>
    <t>Wellness Program Salaries &amp; Benefits</t>
  </si>
  <si>
    <t>Wellness Coordinator</t>
  </si>
  <si>
    <t>Office Supplies/Equipment/Reference</t>
  </si>
  <si>
    <t>Professional Development</t>
  </si>
  <si>
    <t>Subscriptions/Memberships</t>
  </si>
  <si>
    <t>Total  Wellness Program Salaries &amp; Benefits</t>
  </si>
  <si>
    <t>2011-2012</t>
  </si>
  <si>
    <t xml:space="preserve">Flu Vaccine Clinic </t>
  </si>
  <si>
    <t>2012-2013</t>
  </si>
  <si>
    <t>Administrative Assistant/Intern</t>
  </si>
  <si>
    <t>2013-2014</t>
  </si>
  <si>
    <t>Wellness Teams (Incentives and Campaigns)</t>
  </si>
  <si>
    <t xml:space="preserve">                                                                       Everett School Employee Benefit Trust Wellness Program Budgets </t>
  </si>
  <si>
    <t>Approved</t>
  </si>
  <si>
    <t>2014-2015</t>
  </si>
  <si>
    <t>Newsletters</t>
  </si>
  <si>
    <t>Fitness (Class Subsidies, Instructors, Classes)</t>
  </si>
  <si>
    <t>Nutrition (Classes, Instructors, Materials)</t>
  </si>
  <si>
    <t xml:space="preserve">Seasonal Campaigns </t>
  </si>
  <si>
    <t xml:space="preserve">Incentives Misc.  </t>
  </si>
  <si>
    <t xml:space="preserve">Health Fair Materials </t>
  </si>
  <si>
    <t>Education</t>
  </si>
  <si>
    <t xml:space="preserve">                         Budget  Totals</t>
  </si>
  <si>
    <t xml:space="preserve">  Total Health Promotion &amp; Risk Mgmt</t>
  </si>
  <si>
    <t>2015-2016</t>
  </si>
  <si>
    <t>Weight Management (add Weight Watchers  2016-2017)</t>
  </si>
  <si>
    <t xml:space="preserve">Actual </t>
  </si>
  <si>
    <t>Actual (as of 5/10)</t>
  </si>
  <si>
    <t>Anticipated</t>
  </si>
  <si>
    <t>Proposed</t>
  </si>
  <si>
    <t>2016-2017</t>
  </si>
  <si>
    <t xml:space="preserve">Programming Misc. </t>
  </si>
  <si>
    <t>Step 4, .8 FTE</t>
  </si>
  <si>
    <t>Step 1, .8 FTE</t>
  </si>
  <si>
    <t>Step 1, 1.0 FTE</t>
  </si>
  <si>
    <t>Step 4, 1.0 FTE</t>
  </si>
  <si>
    <t>Salary at .8 FTE</t>
  </si>
  <si>
    <t>Salary at 1.0 FTE</t>
  </si>
  <si>
    <t>Pending</t>
  </si>
  <si>
    <t>2017-2018</t>
  </si>
  <si>
    <t>Compatibility Report for Master Wellness Program Budgets 2008-2016_6.15.16.xls</t>
  </si>
  <si>
    <t>Run on 5/11/2017 10:42</t>
  </si>
  <si>
    <t>If the workbook is saved in an earlier file format or opened in an earlier version of Microsoft Excel, the listed features will not be available.</t>
  </si>
  <si>
    <t>Minor loss of fidelity</t>
  </si>
  <si>
    <t># of occurrences</t>
  </si>
  <si>
    <t>Version</t>
  </si>
  <si>
    <t>Some cells or styles in this workbook contain formatting that is not supported by the selected file format. These formats will be converted to the closest format available.</t>
  </si>
  <si>
    <t>Excel 97-2003</t>
  </si>
  <si>
    <t xml:space="preserve"> </t>
  </si>
  <si>
    <t>Benefits</t>
  </si>
  <si>
    <t>Wellness Program Salary &amp; Benefits</t>
  </si>
  <si>
    <t>Wellness Grants</t>
  </si>
  <si>
    <t>Budget  Totals</t>
  </si>
  <si>
    <t>Supplies/Prof. Development/Subsriptions</t>
  </si>
  <si>
    <t xml:space="preserve">Aetna Reimbursement </t>
  </si>
  <si>
    <t>Program Supplies</t>
  </si>
  <si>
    <t>Conferences - including travel</t>
  </si>
  <si>
    <t>Stress Management (Mindfulness)</t>
  </si>
  <si>
    <t xml:space="preserve">Seasonal/Annual Campaigns </t>
  </si>
  <si>
    <t>Professional Development/Trainings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</si>
</sst>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4" x14ac:knownFonts="1">
    <font>
      <sz val="10"/>
      <name val="Arial"/>
    </font>
    <font>
      <sz val="10"/>
      <name val="Arial"/>
    </font>
    <font>
      <b/>
      <sz val="12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2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name val="Calibri"/>
      <family val="2"/>
    </font>
    <font>
      <u/>
      <sz val="10"/>
      <name val="Arial"/>
      <family val="2"/>
    </font>
    <font>
      <b/>
      <i/>
      <sz val="10"/>
      <name val="Calibri"/>
      <family val="2"/>
    </font>
    <font>
      <i/>
      <sz val="10"/>
      <name val="Calibri"/>
      <family val="2"/>
    </font>
    <font>
      <b/>
      <i/>
      <u/>
      <sz val="11"/>
      <name val="Calibri"/>
      <family val="2"/>
    </font>
    <font>
      <b/>
      <i/>
      <sz val="11"/>
      <name val="Calibri"/>
      <family val="2"/>
    </font>
    <font>
      <i/>
      <u/>
      <sz val="10"/>
      <name val="Calibri"/>
      <family val="2"/>
    </font>
    <font>
      <i/>
      <sz val="10"/>
      <name val="Arial"/>
      <family val="2"/>
    </font>
    <font>
      <b/>
      <u/>
      <sz val="10"/>
      <name val="Calibri"/>
      <family val="2"/>
    </font>
    <font>
      <b/>
      <i/>
      <u/>
      <sz val="10"/>
      <name val="Calibri"/>
      <family val="2"/>
    </font>
    <font>
      <sz val="10"/>
      <color rgb="FFFF0000"/>
      <name val="Calibri"/>
      <family val="2"/>
    </font>
    <font>
      <u/>
      <sz val="10"/>
      <color rgb="FFFF0000"/>
      <name val="Calibri"/>
      <family val="2"/>
    </font>
    <font>
      <b/>
      <sz val="10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5">
    <xf numFmtId="0" fontId="0" fillId="0" borderId="0" xfId="0"/>
    <xf numFmtId="0" fontId="10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" xfId="0" applyNumberFormat="1" applyBorder="1" applyAlignment="1">
      <alignment vertical="top" wrapText="1"/>
    </xf>
    <xf numFmtId="0" fontId="0" fillId="0" borderId="2" xfId="0" applyNumberFormat="1" applyBorder="1" applyAlignment="1">
      <alignment vertical="top" wrapText="1"/>
    </xf>
    <xf numFmtId="0" fontId="10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2" xfId="0" applyNumberFormat="1" applyBorder="1" applyAlignment="1">
      <alignment horizontal="center" vertical="top" wrapText="1"/>
    </xf>
    <xf numFmtId="0" fontId="0" fillId="0" borderId="3" xfId="0" applyNumberFormat="1" applyBorder="1" applyAlignment="1">
      <alignment horizontal="center" vertical="top" wrapText="1"/>
    </xf>
    <xf numFmtId="0" fontId="17" fillId="5" borderId="4" xfId="0" applyFont="1" applyFill="1" applyBorder="1"/>
    <xf numFmtId="4" fontId="0" fillId="5" borderId="4" xfId="0" applyNumberFormat="1" applyFill="1" applyBorder="1"/>
    <xf numFmtId="164" fontId="0" fillId="5" borderId="4" xfId="0" applyNumberFormat="1" applyFill="1" applyBorder="1"/>
    <xf numFmtId="0" fontId="7" fillId="0" borderId="4" xfId="0" applyFont="1" applyFill="1" applyBorder="1"/>
    <xf numFmtId="0" fontId="7" fillId="3" borderId="4" xfId="0" applyFont="1" applyFill="1" applyBorder="1"/>
    <xf numFmtId="4" fontId="7" fillId="5" borderId="4" xfId="0" applyNumberFormat="1" applyFont="1" applyFill="1" applyBorder="1"/>
    <xf numFmtId="0" fontId="0" fillId="0" borderId="4" xfId="0" applyBorder="1"/>
    <xf numFmtId="0" fontId="0" fillId="2" borderId="4" xfId="0" applyFill="1" applyBorder="1"/>
    <xf numFmtId="0" fontId="0" fillId="3" borderId="4" xfId="0" applyFill="1" applyBorder="1"/>
    <xf numFmtId="0" fontId="0" fillId="0" borderId="4" xfId="0" applyFill="1" applyBorder="1"/>
    <xf numFmtId="0" fontId="3" fillId="0" borderId="4" xfId="0" applyFont="1" applyBorder="1"/>
    <xf numFmtId="0" fontId="4" fillId="0" borderId="4" xfId="0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0" fontId="5" fillId="0" borderId="4" xfId="0" applyFont="1" applyBorder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6" fillId="0" borderId="4" xfId="0" applyFont="1" applyBorder="1"/>
    <xf numFmtId="0" fontId="6" fillId="2" borderId="4" xfId="0" applyFont="1" applyFill="1" applyBorder="1"/>
    <xf numFmtId="0" fontId="7" fillId="0" borderId="4" xfId="0" applyFont="1" applyBorder="1"/>
    <xf numFmtId="0" fontId="7" fillId="2" borderId="4" xfId="0" applyFont="1" applyFill="1" applyBorder="1"/>
    <xf numFmtId="0" fontId="14" fillId="0" borderId="4" xfId="0" applyFont="1" applyFill="1" applyBorder="1"/>
    <xf numFmtId="4" fontId="7" fillId="0" borderId="4" xfId="0" applyNumberFormat="1" applyFont="1" applyBorder="1"/>
    <xf numFmtId="4" fontId="7" fillId="2" borderId="4" xfId="0" applyNumberFormat="1" applyFont="1" applyFill="1" applyBorder="1"/>
    <xf numFmtId="4" fontId="7" fillId="3" borderId="4" xfId="0" applyNumberFormat="1" applyFont="1" applyFill="1" applyBorder="1"/>
    <xf numFmtId="4" fontId="7" fillId="0" borderId="4" xfId="0" applyNumberFormat="1" applyFont="1" applyFill="1" applyBorder="1"/>
    <xf numFmtId="4" fontId="14" fillId="0" borderId="4" xfId="0" applyNumberFormat="1" applyFont="1" applyFill="1" applyBorder="1"/>
    <xf numFmtId="4" fontId="11" fillId="0" borderId="4" xfId="0" applyNumberFormat="1" applyFont="1" applyBorder="1"/>
    <xf numFmtId="4" fontId="11" fillId="2" borderId="4" xfId="0" applyNumberFormat="1" applyFont="1" applyFill="1" applyBorder="1"/>
    <xf numFmtId="0" fontId="12" fillId="2" borderId="4" xfId="0" applyFont="1" applyFill="1" applyBorder="1"/>
    <xf numFmtId="4" fontId="11" fillId="3" borderId="4" xfId="0" applyNumberFormat="1" applyFont="1" applyFill="1" applyBorder="1"/>
    <xf numFmtId="4" fontId="11" fillId="0" borderId="4" xfId="0" applyNumberFormat="1" applyFont="1" applyFill="1" applyBorder="1"/>
    <xf numFmtId="4" fontId="17" fillId="0" borderId="4" xfId="0" applyNumberFormat="1" applyFont="1" applyFill="1" applyBorder="1"/>
    <xf numFmtId="4" fontId="6" fillId="0" borderId="4" xfId="0" applyNumberFormat="1" applyFont="1" applyBorder="1"/>
    <xf numFmtId="4" fontId="6" fillId="2" borderId="4" xfId="0" applyNumberFormat="1" applyFont="1" applyFill="1" applyBorder="1"/>
    <xf numFmtId="4" fontId="6" fillId="0" borderId="4" xfId="0" applyNumberFormat="1" applyFont="1" applyFill="1" applyBorder="1"/>
    <xf numFmtId="4" fontId="13" fillId="0" borderId="4" xfId="0" applyNumberFormat="1" applyFont="1" applyFill="1" applyBorder="1"/>
    <xf numFmtId="0" fontId="6" fillId="0" borderId="4" xfId="0" applyFont="1" applyBorder="1" applyAlignment="1">
      <alignment horizontal="right"/>
    </xf>
    <xf numFmtId="0" fontId="14" fillId="0" borderId="4" xfId="0" applyFont="1" applyBorder="1"/>
    <xf numFmtId="0" fontId="11" fillId="0" borderId="4" xfId="0" applyFont="1" applyBorder="1"/>
    <xf numFmtId="0" fontId="11" fillId="3" borderId="4" xfId="0" applyFont="1" applyFill="1" applyBorder="1"/>
    <xf numFmtId="0" fontId="11" fillId="0" borderId="4" xfId="0" applyFont="1" applyFill="1" applyBorder="1"/>
    <xf numFmtId="0" fontId="17" fillId="0" borderId="4" xfId="0" applyFont="1" applyFill="1" applyBorder="1"/>
    <xf numFmtId="0" fontId="6" fillId="0" borderId="4" xfId="0" applyFont="1" applyFill="1" applyBorder="1"/>
    <xf numFmtId="0" fontId="13" fillId="0" borderId="4" xfId="0" applyFont="1" applyFill="1" applyBorder="1"/>
    <xf numFmtId="0" fontId="17" fillId="3" borderId="4" xfId="0" applyFont="1" applyFill="1" applyBorder="1"/>
    <xf numFmtId="43" fontId="7" fillId="0" borderId="4" xfId="1" applyNumberFormat="1" applyFont="1" applyBorder="1"/>
    <xf numFmtId="44" fontId="7" fillId="2" borderId="4" xfId="1" applyFont="1" applyFill="1" applyBorder="1"/>
    <xf numFmtId="43" fontId="7" fillId="0" borderId="4" xfId="1" applyNumberFormat="1" applyFont="1" applyFill="1" applyBorder="1"/>
    <xf numFmtId="43" fontId="14" fillId="0" borderId="4" xfId="1" applyNumberFormat="1" applyFont="1" applyFill="1" applyBorder="1"/>
    <xf numFmtId="4" fontId="7" fillId="4" borderId="4" xfId="0" applyNumberFormat="1" applyFont="1" applyFill="1" applyBorder="1"/>
    <xf numFmtId="4" fontId="19" fillId="0" borderId="4" xfId="0" applyNumberFormat="1" applyFont="1" applyBorder="1"/>
    <xf numFmtId="4" fontId="19" fillId="2" borderId="4" xfId="0" applyNumberFormat="1" applyFont="1" applyFill="1" applyBorder="1"/>
    <xf numFmtId="4" fontId="19" fillId="0" borderId="4" xfId="0" applyNumberFormat="1" applyFont="1" applyFill="1" applyBorder="1"/>
    <xf numFmtId="4" fontId="6" fillId="3" borderId="4" xfId="0" applyNumberFormat="1" applyFont="1" applyFill="1" applyBorder="1"/>
    <xf numFmtId="3" fontId="6" fillId="0" borderId="4" xfId="0" applyNumberFormat="1" applyFont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0" fontId="10" fillId="2" borderId="4" xfId="0" applyFont="1" applyFill="1" applyBorder="1"/>
    <xf numFmtId="3" fontId="6" fillId="0" borderId="4" xfId="0" applyNumberFormat="1" applyFont="1" applyBorder="1"/>
    <xf numFmtId="3" fontId="6" fillId="0" borderId="4" xfId="0" applyNumberFormat="1" applyFont="1" applyFill="1" applyBorder="1"/>
    <xf numFmtId="0" fontId="18" fillId="0" borderId="4" xfId="0" applyFont="1" applyBorder="1"/>
    <xf numFmtId="4" fontId="6" fillId="0" borderId="4" xfId="0" applyNumberFormat="1" applyFont="1" applyBorder="1" applyAlignment="1">
      <alignment horizontal="right"/>
    </xf>
    <xf numFmtId="3" fontId="6" fillId="3" borderId="4" xfId="0" applyNumberFormat="1" applyFont="1" applyFill="1" applyBorder="1"/>
    <xf numFmtId="0" fontId="8" fillId="0" borderId="4" xfId="0" applyFont="1" applyBorder="1"/>
    <xf numFmtId="4" fontId="8" fillId="0" borderId="4" xfId="0" applyNumberFormat="1" applyFont="1" applyBorder="1"/>
    <xf numFmtId="0" fontId="8" fillId="0" borderId="4" xfId="0" applyFont="1" applyFill="1" applyBorder="1" applyAlignment="1">
      <alignment wrapText="1"/>
    </xf>
    <xf numFmtId="4" fontId="6" fillId="5" borderId="4" xfId="0" applyNumberFormat="1" applyFont="1" applyFill="1" applyBorder="1"/>
    <xf numFmtId="4" fontId="13" fillId="5" borderId="4" xfId="0" applyNumberFormat="1" applyFont="1" applyFill="1" applyBorder="1"/>
    <xf numFmtId="4" fontId="20" fillId="5" borderId="4" xfId="0" applyNumberFormat="1" applyFont="1" applyFill="1" applyBorder="1"/>
    <xf numFmtId="3" fontId="6" fillId="5" borderId="4" xfId="0" applyNumberFormat="1" applyFont="1" applyFill="1" applyBorder="1"/>
    <xf numFmtId="3" fontId="13" fillId="5" borderId="4" xfId="0" applyNumberFormat="1" applyFont="1" applyFill="1" applyBorder="1"/>
    <xf numFmtId="0" fontId="6" fillId="0" borderId="4" xfId="0" applyFont="1" applyBorder="1" applyAlignment="1">
      <alignment horizontal="center"/>
    </xf>
    <xf numFmtId="4" fontId="21" fillId="0" borderId="4" xfId="0" applyNumberFormat="1" applyFont="1" applyFill="1" applyBorder="1"/>
    <xf numFmtId="4" fontId="22" fillId="0" borderId="4" xfId="0" applyNumberFormat="1" applyFont="1" applyFill="1" applyBorder="1"/>
    <xf numFmtId="0" fontId="21" fillId="0" borderId="4" xfId="0" applyFont="1" applyBorder="1"/>
    <xf numFmtId="0" fontId="6" fillId="0" borderId="4" xfId="0" applyFont="1" applyBorder="1" applyAlignment="1"/>
    <xf numFmtId="0" fontId="19" fillId="0" borderId="4" xfId="0" applyFont="1" applyFill="1" applyBorder="1"/>
    <xf numFmtId="0" fontId="6" fillId="3" borderId="4" xfId="0" applyFont="1" applyFill="1" applyBorder="1"/>
    <xf numFmtId="0" fontId="19" fillId="3" borderId="4" xfId="0" applyFont="1" applyFill="1" applyBorder="1"/>
    <xf numFmtId="0" fontId="7" fillId="0" borderId="0" xfId="0" applyFont="1"/>
    <xf numFmtId="0" fontId="14" fillId="0" borderId="4" xfId="0" applyFont="1" applyBorder="1" applyAlignment="1">
      <alignment horizontal="center"/>
    </xf>
    <xf numFmtId="164" fontId="7" fillId="5" borderId="4" xfId="0" applyNumberFormat="1" applyFont="1" applyFill="1" applyBorder="1"/>
    <xf numFmtId="0" fontId="6" fillId="0" borderId="0" xfId="0" applyFont="1"/>
    <xf numFmtId="0" fontId="23" fillId="0" borderId="4" xfId="0" applyFont="1" applyBorder="1"/>
    <xf numFmtId="4" fontId="23" fillId="0" borderId="4" xfId="0" applyNumberFormat="1" applyFont="1" applyFill="1" applyBorder="1"/>
    <xf numFmtId="4" fontId="23" fillId="3" borderId="4" xfId="0" applyNumberFormat="1" applyFont="1" applyFill="1" applyBorder="1"/>
    <xf numFmtId="0" fontId="21" fillId="0" borderId="0" xfId="0" applyFont="1"/>
    <xf numFmtId="0" fontId="14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8" fillId="5" borderId="4" xfId="0" applyFont="1" applyFill="1" applyBorder="1" applyAlignment="1">
      <alignment horizontal="left" wrapText="1"/>
    </xf>
    <xf numFmtId="0" fontId="18" fillId="0" borderId="4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43</xdr:row>
      <xdr:rowOff>0</xdr:rowOff>
    </xdr:from>
    <xdr:to>
      <xdr:col>4</xdr:col>
      <xdr:colOff>0</xdr:colOff>
      <xdr:row>43</xdr:row>
      <xdr:rowOff>9525</xdr:rowOff>
    </xdr:to>
    <xdr:sp macro="" textlink="">
      <xdr:nvSpPr>
        <xdr:cNvPr id="2" name="Line 2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V="1">
          <a:off x="14249400" y="7019925"/>
          <a:ext cx="571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11</xdr:col>
      <xdr:colOff>247650</xdr:colOff>
      <xdr:row>3</xdr:row>
      <xdr:rowOff>0</xdr:rowOff>
    </xdr:to>
    <xdr:pic>
      <xdr:nvPicPr>
        <xdr:cNvPr id="3" name="Picture 6" descr="EPS-Wellness-Logo-Black-and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4950" y="0"/>
          <a:ext cx="20955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685800</xdr:colOff>
      <xdr:row>0</xdr:row>
      <xdr:rowOff>0</xdr:rowOff>
    </xdr:from>
    <xdr:to>
      <xdr:col>19</xdr:col>
      <xdr:colOff>114300</xdr:colOff>
      <xdr:row>3</xdr:row>
      <xdr:rowOff>0</xdr:rowOff>
    </xdr:to>
    <xdr:pic>
      <xdr:nvPicPr>
        <xdr:cNvPr id="3935" name="Picture 6" descr="EPS-Wellness-Logo-Black-and">
          <a:extLst>
            <a:ext uri="{FF2B5EF4-FFF2-40B4-BE49-F238E27FC236}">
              <a16:creationId xmlns:a16="http://schemas.microsoft.com/office/drawing/2014/main" id="{00000000-0008-0000-0200-00005F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4950" y="0"/>
          <a:ext cx="20955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47625</xdr:colOff>
      <xdr:row>43</xdr:row>
      <xdr:rowOff>0</xdr:rowOff>
    </xdr:from>
    <xdr:to>
      <xdr:col>24</xdr:col>
      <xdr:colOff>0</xdr:colOff>
      <xdr:row>43</xdr:row>
      <xdr:rowOff>9525</xdr:rowOff>
    </xdr:to>
    <xdr:sp macro="" textlink="">
      <xdr:nvSpPr>
        <xdr:cNvPr id="3936" name="Line 21">
          <a:extLst>
            <a:ext uri="{FF2B5EF4-FFF2-40B4-BE49-F238E27FC236}">
              <a16:creationId xmlns:a16="http://schemas.microsoft.com/office/drawing/2014/main" id="{00000000-0008-0000-0200-0000600F0000}"/>
            </a:ext>
          </a:extLst>
        </xdr:cNvPr>
        <xdr:cNvSpPr>
          <a:spLocks noChangeShapeType="1"/>
        </xdr:cNvSpPr>
      </xdr:nvSpPr>
      <xdr:spPr bwMode="auto">
        <a:xfrm flipV="1">
          <a:off x="14249400" y="7019925"/>
          <a:ext cx="571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"/>
  <sheetViews>
    <sheetView tabSelected="1" topLeftCell="A4" workbookViewId="0">
      <selection activeCell="M35" sqref="M35"/>
    </sheetView>
  </sheetViews>
  <sheetFormatPr defaultRowHeight="12.75" x14ac:dyDescent="0.2"/>
  <cols>
    <col min="1" max="1" width="51" style="33" customWidth="1"/>
    <col min="2" max="2" width="13" style="33" customWidth="1"/>
    <col min="3" max="3" width="17.140625" style="33" customWidth="1"/>
    <col min="4" max="4" width="1.5703125" style="33" customWidth="1"/>
    <col min="5" max="5" width="14.5703125" style="33" customWidth="1"/>
    <col min="6" max="6" width="12.5703125" style="33" customWidth="1"/>
    <col min="7" max="7" width="1.5703125" style="33" customWidth="1"/>
    <col min="8" max="8" width="13.5703125" style="33" bestFit="1" customWidth="1"/>
    <col min="9" max="9" width="12.5703125" style="33" customWidth="1"/>
    <col min="10" max="10" width="1.5703125" style="33" customWidth="1"/>
    <col min="11" max="11" width="13.5703125" style="33" bestFit="1" customWidth="1"/>
    <col min="12" max="16384" width="9.140625" style="93"/>
  </cols>
  <sheetData>
    <row r="1" spans="1:22" x14ac:dyDescent="0.2">
      <c r="A1" s="102" t="s">
        <v>30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</row>
    <row r="2" spans="1:22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</row>
    <row r="3" spans="1:22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</row>
    <row r="4" spans="1:22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</row>
    <row r="5" spans="1:22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</row>
    <row r="6" spans="1:22" x14ac:dyDescent="0.2">
      <c r="B6" s="12"/>
      <c r="D6" s="13"/>
      <c r="E6" s="101" t="s">
        <v>66</v>
      </c>
      <c r="F6" s="101"/>
      <c r="G6" s="13"/>
      <c r="H6" s="94"/>
      <c r="I6" s="93"/>
      <c r="J6" s="13"/>
      <c r="K6" s="94"/>
    </row>
    <row r="7" spans="1:22" ht="15" x14ac:dyDescent="0.25">
      <c r="A7" s="19" t="s">
        <v>0</v>
      </c>
      <c r="B7" s="23" t="s">
        <v>31</v>
      </c>
      <c r="C7" s="23" t="s">
        <v>44</v>
      </c>
      <c r="D7" s="22"/>
      <c r="E7" s="23" t="s">
        <v>31</v>
      </c>
      <c r="F7" s="23" t="s">
        <v>1</v>
      </c>
      <c r="G7" s="22"/>
      <c r="H7" s="23" t="s">
        <v>47</v>
      </c>
      <c r="I7" s="23" t="s">
        <v>1</v>
      </c>
      <c r="J7" s="22"/>
      <c r="K7" s="23" t="s">
        <v>47</v>
      </c>
    </row>
    <row r="8" spans="1:22" ht="15" x14ac:dyDescent="0.25">
      <c r="A8" s="25"/>
      <c r="B8" s="29" t="s">
        <v>42</v>
      </c>
      <c r="C8" s="29" t="s">
        <v>42</v>
      </c>
      <c r="D8" s="28"/>
      <c r="E8" s="29" t="s">
        <v>48</v>
      </c>
      <c r="F8" s="29" t="s">
        <v>48</v>
      </c>
      <c r="G8" s="28"/>
      <c r="H8" s="29" t="s">
        <v>57</v>
      </c>
      <c r="I8" s="29" t="s">
        <v>57</v>
      </c>
      <c r="J8" s="28"/>
      <c r="K8" s="29" t="s">
        <v>57</v>
      </c>
    </row>
    <row r="9" spans="1:22" x14ac:dyDescent="0.2">
      <c r="A9" s="85" t="s">
        <v>5</v>
      </c>
      <c r="B9" s="12"/>
      <c r="C9" s="12"/>
      <c r="D9" s="13"/>
      <c r="E9" s="12"/>
      <c r="F9" s="12"/>
      <c r="G9" s="13"/>
      <c r="H9" s="12"/>
      <c r="I9" s="12"/>
      <c r="J9" s="13"/>
      <c r="K9" s="12"/>
    </row>
    <row r="10" spans="1:22" x14ac:dyDescent="0.2">
      <c r="A10" s="33" t="s">
        <v>6</v>
      </c>
      <c r="B10" s="39">
        <v>0</v>
      </c>
      <c r="C10" s="39">
        <v>0</v>
      </c>
      <c r="D10" s="38"/>
      <c r="E10" s="39">
        <v>300</v>
      </c>
      <c r="F10" s="39">
        <v>300</v>
      </c>
      <c r="G10" s="38"/>
      <c r="H10" s="39">
        <v>0</v>
      </c>
      <c r="I10" s="39">
        <v>0</v>
      </c>
      <c r="J10" s="38"/>
      <c r="K10" s="86">
        <v>0</v>
      </c>
    </row>
    <row r="11" spans="1:22" x14ac:dyDescent="0.2">
      <c r="A11" s="33" t="s">
        <v>33</v>
      </c>
      <c r="B11" s="39">
        <v>450</v>
      </c>
      <c r="C11" s="39">
        <v>588</v>
      </c>
      <c r="D11" s="38"/>
      <c r="E11" s="39">
        <v>450</v>
      </c>
      <c r="F11" s="39">
        <v>450</v>
      </c>
      <c r="G11" s="38"/>
      <c r="H11" s="39">
        <v>750</v>
      </c>
      <c r="I11" s="39">
        <v>0</v>
      </c>
      <c r="J11" s="38"/>
      <c r="K11" s="39">
        <v>250</v>
      </c>
    </row>
    <row r="12" spans="1:22" x14ac:dyDescent="0.2">
      <c r="A12" s="33" t="s">
        <v>38</v>
      </c>
      <c r="B12" s="45">
        <v>500</v>
      </c>
      <c r="C12" s="45">
        <v>0</v>
      </c>
      <c r="D12" s="38"/>
      <c r="E12" s="45">
        <v>500</v>
      </c>
      <c r="F12" s="45">
        <v>500</v>
      </c>
      <c r="G12" s="44"/>
      <c r="H12" s="45">
        <v>500</v>
      </c>
      <c r="I12" s="45">
        <v>1399.51</v>
      </c>
      <c r="J12" s="44"/>
      <c r="K12" s="45">
        <v>1000</v>
      </c>
    </row>
    <row r="13" spans="1:22" x14ac:dyDescent="0.2">
      <c r="A13" s="31" t="s">
        <v>7</v>
      </c>
      <c r="B13" s="49">
        <f>(B10+B11+B12)</f>
        <v>950</v>
      </c>
      <c r="C13" s="49">
        <f>(C10+C11+C12)</f>
        <v>588</v>
      </c>
      <c r="D13" s="47"/>
      <c r="E13" s="49">
        <f>(E10+E11+E12)</f>
        <v>1250</v>
      </c>
      <c r="F13" s="49">
        <f>(F10+F11+F12)</f>
        <v>1250</v>
      </c>
      <c r="G13" s="47"/>
      <c r="H13" s="49">
        <f>(H10+H11+H12)</f>
        <v>1250</v>
      </c>
      <c r="I13" s="49">
        <f>(I10+I11+I12)</f>
        <v>1399.51</v>
      </c>
      <c r="J13" s="47"/>
      <c r="K13" s="49">
        <f>(K10+K11+K12)</f>
        <v>1250</v>
      </c>
    </row>
    <row r="14" spans="1:22" x14ac:dyDescent="0.2">
      <c r="A14" s="31"/>
      <c r="B14" s="12"/>
      <c r="C14" s="12"/>
      <c r="D14" s="13"/>
      <c r="E14" s="12"/>
      <c r="F14" s="12"/>
      <c r="G14" s="13"/>
      <c r="H14" s="12"/>
      <c r="I14" s="12"/>
      <c r="J14" s="13"/>
      <c r="K14" s="12"/>
    </row>
    <row r="15" spans="1:22" x14ac:dyDescent="0.2">
      <c r="A15" s="85" t="s">
        <v>8</v>
      </c>
      <c r="B15" s="12"/>
      <c r="C15" s="12"/>
      <c r="D15" s="13"/>
      <c r="E15" s="12"/>
      <c r="F15" s="12"/>
      <c r="G15" s="13"/>
      <c r="H15" s="12"/>
      <c r="I15" s="12"/>
      <c r="J15" s="13"/>
      <c r="K15" s="12"/>
    </row>
    <row r="16" spans="1:22" x14ac:dyDescent="0.2">
      <c r="A16" s="33" t="s">
        <v>39</v>
      </c>
      <c r="B16" s="39">
        <v>500</v>
      </c>
      <c r="C16" s="39">
        <v>508.2</v>
      </c>
      <c r="D16" s="38"/>
      <c r="E16" s="39">
        <v>500</v>
      </c>
      <c r="F16" s="39">
        <v>500</v>
      </c>
      <c r="G16" s="38"/>
      <c r="H16" s="39">
        <v>500</v>
      </c>
      <c r="I16" s="39">
        <v>2627.82</v>
      </c>
      <c r="J16" s="38"/>
      <c r="K16" s="39">
        <v>500</v>
      </c>
    </row>
    <row r="17" spans="1:11" x14ac:dyDescent="0.2">
      <c r="A17" s="33" t="s">
        <v>73</v>
      </c>
      <c r="B17" s="39">
        <v>2500</v>
      </c>
      <c r="C17" s="39">
        <v>0</v>
      </c>
      <c r="D17" s="38"/>
      <c r="E17" s="39">
        <v>2500</v>
      </c>
      <c r="F17" s="39">
        <v>2500</v>
      </c>
      <c r="G17" s="38"/>
      <c r="H17" s="39">
        <v>2500</v>
      </c>
      <c r="I17" s="39">
        <v>103.42</v>
      </c>
      <c r="J17" s="38"/>
      <c r="K17" s="39">
        <v>5000</v>
      </c>
    </row>
    <row r="18" spans="1:11" x14ac:dyDescent="0.2">
      <c r="A18" s="33" t="s">
        <v>29</v>
      </c>
      <c r="B18" s="39">
        <v>10000</v>
      </c>
      <c r="C18" s="39">
        <v>476.99</v>
      </c>
      <c r="D18" s="38"/>
      <c r="E18" s="39">
        <v>10000</v>
      </c>
      <c r="F18" s="39">
        <v>10000</v>
      </c>
      <c r="G18" s="38"/>
      <c r="H18" s="39">
        <v>10000</v>
      </c>
      <c r="I18" s="86">
        <v>0</v>
      </c>
      <c r="J18" s="38"/>
      <c r="K18" s="86">
        <v>0</v>
      </c>
    </row>
    <row r="19" spans="1:11" x14ac:dyDescent="0.2">
      <c r="A19" s="33" t="s">
        <v>75</v>
      </c>
      <c r="B19" s="39">
        <v>2500</v>
      </c>
      <c r="C19" s="39">
        <v>1241.53</v>
      </c>
      <c r="D19" s="38"/>
      <c r="E19" s="39">
        <v>5000</v>
      </c>
      <c r="F19" s="39">
        <v>5000</v>
      </c>
      <c r="G19" s="38"/>
      <c r="H19" s="39">
        <v>5000</v>
      </c>
      <c r="I19" s="39">
        <v>680</v>
      </c>
      <c r="J19" s="38"/>
      <c r="K19" s="39">
        <v>10000</v>
      </c>
    </row>
    <row r="20" spans="1:11" x14ac:dyDescent="0.2">
      <c r="A20" s="33" t="s">
        <v>76</v>
      </c>
      <c r="B20" s="39">
        <v>10000</v>
      </c>
      <c r="C20" s="39">
        <v>6929.53</v>
      </c>
      <c r="D20" s="38"/>
      <c r="E20" s="39">
        <v>10000</v>
      </c>
      <c r="F20" s="39">
        <v>10000</v>
      </c>
      <c r="G20" s="38"/>
      <c r="H20" s="39">
        <v>10000</v>
      </c>
      <c r="I20" s="33">
        <v>6211.09</v>
      </c>
      <c r="J20" s="38"/>
      <c r="K20" s="39">
        <v>12000</v>
      </c>
    </row>
    <row r="21" spans="1:11" x14ac:dyDescent="0.2">
      <c r="A21" s="33" t="s">
        <v>37</v>
      </c>
      <c r="B21" s="39">
        <v>5000</v>
      </c>
      <c r="C21" s="39">
        <v>3913.74</v>
      </c>
      <c r="D21" s="38"/>
      <c r="E21" s="39">
        <v>5000</v>
      </c>
      <c r="F21" s="39">
        <v>5000</v>
      </c>
      <c r="G21" s="38"/>
      <c r="H21" s="39">
        <v>5000</v>
      </c>
      <c r="I21" s="39">
        <v>3799.56</v>
      </c>
      <c r="J21" s="38"/>
      <c r="K21" s="39">
        <v>4000</v>
      </c>
    </row>
    <row r="22" spans="1:11" x14ac:dyDescent="0.2">
      <c r="A22" s="33" t="s">
        <v>69</v>
      </c>
      <c r="B22" s="39">
        <v>0</v>
      </c>
      <c r="C22" s="39">
        <v>0</v>
      </c>
      <c r="D22" s="38"/>
      <c r="E22" s="39">
        <v>2000</v>
      </c>
      <c r="F22" s="39">
        <v>2000</v>
      </c>
      <c r="G22" s="38"/>
      <c r="H22" s="39">
        <v>2000</v>
      </c>
      <c r="I22" s="39">
        <v>248.35</v>
      </c>
      <c r="J22" s="38"/>
      <c r="K22" s="39">
        <v>5000</v>
      </c>
    </row>
    <row r="23" spans="1:11" x14ac:dyDescent="0.2">
      <c r="A23" s="88" t="s">
        <v>25</v>
      </c>
      <c r="B23" s="45">
        <v>300</v>
      </c>
      <c r="C23" s="45">
        <v>48.55</v>
      </c>
      <c r="D23" s="44"/>
      <c r="E23" s="45">
        <v>300</v>
      </c>
      <c r="F23" s="45">
        <v>300</v>
      </c>
      <c r="G23" s="44"/>
      <c r="H23" s="45">
        <v>500</v>
      </c>
      <c r="I23" s="87">
        <v>0</v>
      </c>
      <c r="J23" s="44"/>
      <c r="K23" s="87">
        <v>0</v>
      </c>
    </row>
    <row r="24" spans="1:11" x14ac:dyDescent="0.2">
      <c r="A24" s="51" t="s">
        <v>41</v>
      </c>
      <c r="B24" s="80">
        <f>(B16+B17+B18+B19+B20+B21+B23)</f>
        <v>30800</v>
      </c>
      <c r="C24" s="80">
        <f>(C16+C17+C18+C19+C20+C21+C23)</f>
        <v>13118.539999999999</v>
      </c>
      <c r="D24" s="80"/>
      <c r="E24" s="81">
        <f>(E1+E17+E18+E19+E20+E21+E23+E22)</f>
        <v>34800</v>
      </c>
      <c r="F24" s="81">
        <f>(F16+F17+F18+F19+F20+F21+F23+F22)</f>
        <v>35300</v>
      </c>
      <c r="G24" s="80"/>
      <c r="H24" s="81">
        <f>(H16+H17+H18+H19+H20+H21+H23+H22)</f>
        <v>35500</v>
      </c>
      <c r="I24" s="81">
        <f>(I20+I17+I18+I19+I16+I21+I23+I22)</f>
        <v>13670.24</v>
      </c>
      <c r="J24" s="47"/>
      <c r="K24" s="81">
        <f>(K16+K17+K18+K19+K20+K21+K23+K22)</f>
        <v>36500</v>
      </c>
    </row>
    <row r="25" spans="1:11" x14ac:dyDescent="0.2">
      <c r="A25" s="31"/>
      <c r="B25" s="12"/>
      <c r="C25" s="12"/>
      <c r="D25" s="13"/>
      <c r="E25" s="12"/>
      <c r="F25" s="12"/>
      <c r="G25" s="13"/>
      <c r="H25" s="12"/>
      <c r="I25" s="12"/>
      <c r="J25" s="13"/>
      <c r="K25" s="12"/>
    </row>
    <row r="26" spans="1:11" x14ac:dyDescent="0.2">
      <c r="A26" s="31"/>
      <c r="B26" s="12"/>
      <c r="C26" s="12"/>
      <c r="D26" s="13"/>
      <c r="E26" s="12"/>
      <c r="F26" s="12"/>
      <c r="G26" s="13"/>
      <c r="H26" s="12"/>
      <c r="I26" s="12"/>
      <c r="J26" s="13"/>
      <c r="K26" s="12"/>
    </row>
    <row r="27" spans="1:11" x14ac:dyDescent="0.2">
      <c r="A27" s="51" t="s">
        <v>13</v>
      </c>
      <c r="B27" s="12"/>
      <c r="C27" s="12"/>
      <c r="D27" s="13"/>
      <c r="E27" s="12"/>
      <c r="F27" s="12"/>
      <c r="G27" s="13"/>
      <c r="H27" s="12"/>
      <c r="I27" s="12"/>
      <c r="J27" s="13"/>
      <c r="K27" s="12"/>
    </row>
    <row r="28" spans="1:11" x14ac:dyDescent="0.2">
      <c r="A28" s="33" t="s">
        <v>14</v>
      </c>
      <c r="B28" s="39">
        <v>500</v>
      </c>
      <c r="C28" s="39">
        <v>0</v>
      </c>
      <c r="D28" s="38"/>
      <c r="E28" s="39">
        <v>500</v>
      </c>
      <c r="F28" s="39">
        <v>500</v>
      </c>
      <c r="G28" s="38"/>
      <c r="H28" s="39">
        <v>500</v>
      </c>
      <c r="I28" s="39">
        <v>169.09</v>
      </c>
      <c r="J28" s="38"/>
      <c r="K28" s="39" t="s">
        <v>66</v>
      </c>
    </row>
    <row r="29" spans="1:11" x14ac:dyDescent="0.2">
      <c r="A29" s="31" t="s">
        <v>17</v>
      </c>
      <c r="B29" s="49">
        <f>(B28)</f>
        <v>500</v>
      </c>
      <c r="C29" s="49">
        <f>(C28)</f>
        <v>0</v>
      </c>
      <c r="D29" s="47"/>
      <c r="E29" s="49">
        <f>(E28)</f>
        <v>500</v>
      </c>
      <c r="F29" s="49">
        <f>(F28)</f>
        <v>500</v>
      </c>
      <c r="G29" s="47"/>
      <c r="H29" s="49">
        <f>(H28)</f>
        <v>500</v>
      </c>
      <c r="I29" s="49">
        <f>(I28)</f>
        <v>169.09</v>
      </c>
      <c r="J29" s="47"/>
      <c r="K29" s="49">
        <v>0</v>
      </c>
    </row>
    <row r="30" spans="1:11" x14ac:dyDescent="0.2">
      <c r="A30" s="31"/>
      <c r="B30" s="12"/>
      <c r="C30" s="12"/>
      <c r="D30" s="13"/>
      <c r="E30" s="12"/>
      <c r="F30" s="12"/>
      <c r="G30" s="13"/>
      <c r="H30" s="12"/>
      <c r="I30" s="12"/>
      <c r="J30" s="13"/>
      <c r="K30" s="12"/>
    </row>
    <row r="31" spans="1:11" x14ac:dyDescent="0.2">
      <c r="A31" s="85" t="s">
        <v>68</v>
      </c>
      <c r="B31" s="12"/>
      <c r="C31" s="12"/>
      <c r="D31" s="13"/>
      <c r="E31" s="9"/>
      <c r="F31" s="9"/>
      <c r="G31" s="59"/>
      <c r="H31" s="9"/>
      <c r="I31" s="9"/>
      <c r="J31" s="13"/>
      <c r="K31" s="9"/>
    </row>
    <row r="32" spans="1:11" x14ac:dyDescent="0.2">
      <c r="A32" s="33" t="s">
        <v>19</v>
      </c>
      <c r="B32" s="62">
        <v>82000</v>
      </c>
      <c r="C32" s="62">
        <v>96194.38</v>
      </c>
      <c r="D32" s="38"/>
      <c r="E32" s="95">
        <v>90600.72</v>
      </c>
      <c r="F32" s="95">
        <v>90600.72</v>
      </c>
      <c r="G32" s="38"/>
      <c r="H32" s="14">
        <v>90600.72</v>
      </c>
      <c r="I32" s="95">
        <v>90600.72</v>
      </c>
      <c r="J32" s="38"/>
      <c r="K32" s="14">
        <v>91600.72</v>
      </c>
    </row>
    <row r="33" spans="1:11" x14ac:dyDescent="0.2">
      <c r="A33" s="33" t="s">
        <v>67</v>
      </c>
      <c r="B33" s="95">
        <v>25000</v>
      </c>
      <c r="C33" s="95">
        <v>25000</v>
      </c>
      <c r="D33" s="38"/>
      <c r="E33" s="95">
        <v>26000</v>
      </c>
      <c r="F33" s="95">
        <v>27885.84</v>
      </c>
      <c r="G33" s="38"/>
      <c r="H33" s="95">
        <v>27885.84</v>
      </c>
      <c r="I33" s="95">
        <v>27885.84</v>
      </c>
      <c r="J33" s="38"/>
      <c r="K33" s="95">
        <v>27885.84</v>
      </c>
    </row>
    <row r="34" spans="1:11" x14ac:dyDescent="0.2">
      <c r="B34" s="39"/>
      <c r="C34" s="39"/>
      <c r="D34" s="38"/>
      <c r="E34" s="95"/>
      <c r="F34" s="95"/>
      <c r="G34" s="38"/>
      <c r="H34" s="95"/>
      <c r="I34" s="95"/>
      <c r="J34" s="38"/>
      <c r="K34" s="67"/>
    </row>
    <row r="35" spans="1:11" x14ac:dyDescent="0.2">
      <c r="B35" s="39"/>
      <c r="C35" s="39"/>
      <c r="D35" s="38"/>
      <c r="E35" s="95"/>
      <c r="F35" s="95"/>
      <c r="G35" s="38"/>
      <c r="H35" s="95"/>
      <c r="I35" s="95"/>
      <c r="J35" s="38"/>
      <c r="K35" s="95"/>
    </row>
    <row r="36" spans="1:11" x14ac:dyDescent="0.2">
      <c r="A36" s="85" t="s">
        <v>71</v>
      </c>
      <c r="B36" s="39"/>
      <c r="C36" s="39"/>
      <c r="D36" s="38"/>
      <c r="E36" s="95"/>
      <c r="F36" s="95"/>
      <c r="G36" s="38"/>
      <c r="H36" s="95"/>
      <c r="I36" s="95"/>
      <c r="J36" s="38"/>
      <c r="K36" s="95"/>
    </row>
    <row r="37" spans="1:11" x14ac:dyDescent="0.2">
      <c r="A37" s="33" t="s">
        <v>20</v>
      </c>
      <c r="B37" s="12">
        <v>250</v>
      </c>
      <c r="C37" s="12">
        <v>73.28</v>
      </c>
      <c r="D37" s="13"/>
      <c r="E37" s="12">
        <v>250</v>
      </c>
      <c r="F37" s="12">
        <v>250</v>
      </c>
      <c r="G37" s="13"/>
      <c r="H37" s="12">
        <v>250</v>
      </c>
      <c r="I37" s="12">
        <v>0</v>
      </c>
      <c r="J37" s="13"/>
      <c r="K37" s="12">
        <v>250</v>
      </c>
    </row>
    <row r="38" spans="1:11" x14ac:dyDescent="0.2">
      <c r="A38" s="33" t="s">
        <v>74</v>
      </c>
      <c r="B38" s="12"/>
      <c r="C38" s="12"/>
      <c r="D38" s="13"/>
      <c r="E38" s="12"/>
      <c r="F38" s="12"/>
      <c r="G38" s="13"/>
      <c r="H38" s="12"/>
      <c r="I38" s="12">
        <v>508.73</v>
      </c>
      <c r="J38" s="13"/>
      <c r="K38" s="12">
        <v>1000</v>
      </c>
    </row>
    <row r="39" spans="1:11" x14ac:dyDescent="0.2">
      <c r="A39" s="33" t="s">
        <v>77</v>
      </c>
      <c r="B39" s="12">
        <v>500</v>
      </c>
      <c r="C39" s="12">
        <v>125</v>
      </c>
      <c r="D39" s="13"/>
      <c r="E39" s="12">
        <v>500</v>
      </c>
      <c r="F39" s="12">
        <v>500</v>
      </c>
      <c r="G39" s="13"/>
      <c r="H39" s="12">
        <v>1000</v>
      </c>
      <c r="I39" s="12">
        <v>347.5</v>
      </c>
      <c r="J39" s="13"/>
      <c r="K39" s="12">
        <v>1000</v>
      </c>
    </row>
    <row r="40" spans="1:11" x14ac:dyDescent="0.2">
      <c r="A40" s="33" t="s">
        <v>22</v>
      </c>
      <c r="B40" s="55">
        <v>500</v>
      </c>
      <c r="C40" s="55">
        <v>0</v>
      </c>
      <c r="D40" s="13"/>
      <c r="E40" s="55">
        <v>500</v>
      </c>
      <c r="F40" s="55">
        <v>500</v>
      </c>
      <c r="G40" s="54"/>
      <c r="H40" s="55">
        <v>500</v>
      </c>
      <c r="I40" s="55">
        <v>0</v>
      </c>
      <c r="J40" s="54"/>
      <c r="K40" s="55">
        <v>250</v>
      </c>
    </row>
    <row r="41" spans="1:11" s="96" customFormat="1" x14ac:dyDescent="0.2">
      <c r="A41" s="31"/>
      <c r="B41" s="90">
        <f>SUM(B37:B40)</f>
        <v>1250</v>
      </c>
      <c r="C41" s="90">
        <f>SUM(C37:C40)</f>
        <v>198.28</v>
      </c>
      <c r="D41" s="91"/>
      <c r="E41" s="90">
        <f>SUM(E37:E40)</f>
        <v>1250</v>
      </c>
      <c r="F41" s="90">
        <f>SUM(F37:F40)</f>
        <v>1250</v>
      </c>
      <c r="G41" s="92"/>
      <c r="H41" s="90">
        <f>SUM(H37:H40)</f>
        <v>1750</v>
      </c>
      <c r="I41" s="90">
        <f>SUM(I37:I40)</f>
        <v>856.23</v>
      </c>
      <c r="J41" s="92"/>
      <c r="K41" s="67">
        <f>SUM(K37:K40)</f>
        <v>2500</v>
      </c>
    </row>
    <row r="42" spans="1:11" x14ac:dyDescent="0.2">
      <c r="B42" s="55"/>
      <c r="C42" s="55"/>
      <c r="D42" s="13"/>
      <c r="E42" s="55"/>
      <c r="F42" s="55"/>
      <c r="G42" s="54"/>
      <c r="H42" s="55"/>
      <c r="I42" s="55"/>
      <c r="J42" s="54"/>
      <c r="K42" s="55"/>
    </row>
    <row r="43" spans="1:11" x14ac:dyDescent="0.2">
      <c r="B43" s="55"/>
      <c r="C43" s="55"/>
      <c r="D43" s="13"/>
      <c r="E43" s="55"/>
      <c r="F43" s="55"/>
      <c r="G43" s="54"/>
      <c r="H43" s="55"/>
      <c r="I43" s="55"/>
      <c r="J43" s="54"/>
      <c r="K43" s="55"/>
    </row>
    <row r="44" spans="1:11" x14ac:dyDescent="0.2">
      <c r="A44" s="89" t="s">
        <v>70</v>
      </c>
      <c r="B44" s="67">
        <f>SUM(B13+B24+B29+B33+B32+B40)</f>
        <v>139750</v>
      </c>
      <c r="C44" s="67">
        <f>SUM(C13+C24+C29+C32+C33+C41)</f>
        <v>135099.19999999998</v>
      </c>
      <c r="D44" s="47"/>
      <c r="E44" s="67">
        <f>E32+E37+E39+E33+E40</f>
        <v>117850.72</v>
      </c>
      <c r="F44" s="67">
        <f>SUM(F13+F24+F29+F32+F33+F41)</f>
        <v>156786.56</v>
      </c>
      <c r="G44" s="65"/>
      <c r="H44" s="67">
        <f>SUM(H13+H24+H29+H32+H33+H41)</f>
        <v>157486.56</v>
      </c>
      <c r="I44" s="67">
        <f>SUM(I13+I24+I29+I32+I33+I41)</f>
        <v>134581.63</v>
      </c>
      <c r="J44" s="65"/>
      <c r="K44" s="47">
        <f>SUM(K13+K24+K29+K32+K33+K41)</f>
        <v>159736.56</v>
      </c>
    </row>
    <row r="45" spans="1:11" s="100" customFormat="1" x14ac:dyDescent="0.2">
      <c r="A45" s="97" t="s">
        <v>72</v>
      </c>
      <c r="B45" s="98"/>
      <c r="C45" s="98"/>
      <c r="D45" s="99"/>
      <c r="E45" s="98"/>
      <c r="F45" s="98"/>
      <c r="G45" s="99"/>
      <c r="H45" s="98"/>
      <c r="I45" s="98">
        <v>22789.16</v>
      </c>
      <c r="J45" s="99"/>
      <c r="K45" s="98"/>
    </row>
    <row r="46" spans="1:11" x14ac:dyDescent="0.2">
      <c r="B46" s="83"/>
      <c r="C46" s="83"/>
      <c r="D46" s="72"/>
      <c r="E46" s="73"/>
      <c r="F46" s="73"/>
      <c r="G46" s="72"/>
      <c r="H46" s="73"/>
      <c r="I46" s="73">
        <f>SUM(I44-I45)</f>
        <v>111792.47</v>
      </c>
      <c r="J46" s="83"/>
      <c r="K46" s="73"/>
    </row>
    <row r="47" spans="1:11" x14ac:dyDescent="0.2">
      <c r="A47" s="31"/>
      <c r="B47" s="12"/>
      <c r="D47" s="13"/>
      <c r="J47" s="13"/>
    </row>
    <row r="48" spans="1:11" x14ac:dyDescent="0.2">
      <c r="A48" s="31"/>
      <c r="B48" s="73"/>
      <c r="D48" s="76"/>
      <c r="J48" s="76"/>
    </row>
    <row r="49" spans="1:1" ht="15.75" x14ac:dyDescent="0.25">
      <c r="A49" s="77"/>
    </row>
    <row r="50" spans="1:1" ht="15.75" x14ac:dyDescent="0.25">
      <c r="A50" s="79"/>
    </row>
  </sheetData>
  <mergeCells count="2">
    <mergeCell ref="E6:F6"/>
    <mergeCell ref="A1:V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opLeftCell="A4" workbookViewId="0">
      <selection activeCell="O4" sqref="O1:P1048576"/>
    </sheetView>
  </sheetViews>
  <sheetFormatPr defaultRowHeight="12.75" x14ac:dyDescent="0.2"/>
  <cols>
    <col min="1" max="1" width="51" style="15" customWidth="1"/>
    <col min="2" max="2" width="10.140625" style="15" customWidth="1"/>
    <col min="3" max="3" width="1.5703125" style="15" customWidth="1"/>
    <col min="4" max="4" width="10" style="15" customWidth="1"/>
    <col min="5" max="5" width="1.42578125" style="15" customWidth="1"/>
    <col min="6" max="6" width="12.28515625" style="15" customWidth="1"/>
    <col min="7" max="7" width="1.42578125" style="15" customWidth="1"/>
    <col min="8" max="8" width="10.42578125" style="15" customWidth="1"/>
    <col min="9" max="9" width="1.5703125" style="15" customWidth="1"/>
    <col min="10" max="10" width="11.140625" style="15" customWidth="1"/>
    <col min="11" max="11" width="1.7109375" style="15" customWidth="1"/>
    <col min="12" max="12" width="12.140625" style="15" customWidth="1"/>
    <col min="13" max="13" width="1.7109375" style="15" customWidth="1"/>
    <col min="14" max="14" width="11.85546875" style="18" customWidth="1"/>
    <col min="15" max="15" width="10" style="15" bestFit="1" customWidth="1"/>
    <col min="16" max="16" width="1.5703125" style="15" customWidth="1"/>
  </cols>
  <sheetData>
    <row r="1" spans="1:16" x14ac:dyDescent="0.2">
      <c r="A1" t="s">
        <v>66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</row>
    <row r="3" spans="1:16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</row>
    <row r="4" spans="1:16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</row>
    <row r="6" spans="1:16" x14ac:dyDescent="0.2">
      <c r="C6" s="16"/>
      <c r="E6" s="16"/>
      <c r="G6" s="16"/>
      <c r="I6" s="16"/>
      <c r="K6" s="16"/>
      <c r="M6" s="17"/>
      <c r="O6" s="18"/>
      <c r="P6" s="17"/>
    </row>
    <row r="7" spans="1:16" ht="15" x14ac:dyDescent="0.25">
      <c r="A7" s="19" t="s">
        <v>0</v>
      </c>
      <c r="B7" s="20" t="s">
        <v>1</v>
      </c>
      <c r="C7" s="21"/>
      <c r="D7" s="20" t="s">
        <v>1</v>
      </c>
      <c r="E7" s="21"/>
      <c r="F7" s="20" t="s">
        <v>1</v>
      </c>
      <c r="G7" s="16"/>
      <c r="H7" s="20" t="s">
        <v>1</v>
      </c>
      <c r="I7" s="16"/>
      <c r="J7" s="20" t="s">
        <v>1</v>
      </c>
      <c r="K7" s="16"/>
      <c r="L7" s="20" t="s">
        <v>31</v>
      </c>
      <c r="M7" s="22"/>
      <c r="N7" s="23" t="s">
        <v>1</v>
      </c>
      <c r="O7" s="23" t="s">
        <v>44</v>
      </c>
      <c r="P7" s="22"/>
    </row>
    <row r="8" spans="1:16" ht="15" x14ac:dyDescent="0.25">
      <c r="A8" s="25"/>
      <c r="B8" s="26" t="s">
        <v>2</v>
      </c>
      <c r="C8" s="27"/>
      <c r="D8" s="26" t="s">
        <v>3</v>
      </c>
      <c r="E8" s="27"/>
      <c r="F8" s="26" t="s">
        <v>4</v>
      </c>
      <c r="G8" s="16"/>
      <c r="H8" s="26" t="s">
        <v>24</v>
      </c>
      <c r="I8" s="16"/>
      <c r="J8" s="26" t="s">
        <v>26</v>
      </c>
      <c r="K8" s="16"/>
      <c r="L8" s="26" t="s">
        <v>28</v>
      </c>
      <c r="M8" s="28"/>
      <c r="N8" s="29" t="s">
        <v>28</v>
      </c>
      <c r="O8" s="29" t="s">
        <v>32</v>
      </c>
      <c r="P8" s="28"/>
    </row>
    <row r="9" spans="1:16" x14ac:dyDescent="0.2">
      <c r="A9" s="31" t="s">
        <v>5</v>
      </c>
      <c r="B9" s="31"/>
      <c r="C9" s="32"/>
      <c r="D9" s="33"/>
      <c r="E9" s="34"/>
      <c r="F9" s="33"/>
      <c r="G9" s="16"/>
      <c r="H9" s="33"/>
      <c r="I9" s="16"/>
      <c r="J9" s="33"/>
      <c r="K9" s="16"/>
      <c r="L9" s="33"/>
      <c r="M9" s="13"/>
      <c r="N9" s="12"/>
      <c r="O9" s="12"/>
      <c r="P9" s="13"/>
    </row>
    <row r="10" spans="1:16" x14ac:dyDescent="0.2">
      <c r="A10" s="33" t="s">
        <v>6</v>
      </c>
      <c r="B10" s="36">
        <v>13011.05</v>
      </c>
      <c r="C10" s="37"/>
      <c r="D10" s="36">
        <v>9460</v>
      </c>
      <c r="E10" s="37"/>
      <c r="F10" s="36">
        <v>6818.96</v>
      </c>
      <c r="G10" s="16"/>
      <c r="H10" s="36">
        <v>0</v>
      </c>
      <c r="I10" s="16"/>
      <c r="J10" s="36">
        <v>0</v>
      </c>
      <c r="K10" s="16"/>
      <c r="L10" s="36">
        <v>1500</v>
      </c>
      <c r="M10" s="38"/>
      <c r="N10" s="39">
        <v>0</v>
      </c>
      <c r="O10" s="39">
        <v>0</v>
      </c>
      <c r="P10" s="38"/>
    </row>
    <row r="11" spans="1:16" x14ac:dyDescent="0.2">
      <c r="A11" s="33" t="s">
        <v>33</v>
      </c>
      <c r="B11" s="36"/>
      <c r="C11" s="37"/>
      <c r="D11" s="36"/>
      <c r="E11" s="37"/>
      <c r="F11" s="36"/>
      <c r="G11" s="16"/>
      <c r="H11" s="36">
        <v>750</v>
      </c>
      <c r="I11" s="16"/>
      <c r="J11" s="36">
        <v>0</v>
      </c>
      <c r="K11" s="16"/>
      <c r="L11" s="36">
        <v>0</v>
      </c>
      <c r="M11" s="38"/>
      <c r="N11" s="39">
        <v>0</v>
      </c>
      <c r="O11" s="39">
        <v>588</v>
      </c>
      <c r="P11" s="38"/>
    </row>
    <row r="12" spans="1:16" x14ac:dyDescent="0.2">
      <c r="A12" s="33" t="s">
        <v>38</v>
      </c>
      <c r="B12" s="41"/>
      <c r="C12" s="42"/>
      <c r="D12" s="41"/>
      <c r="E12" s="42"/>
      <c r="F12" s="41">
        <v>991.06</v>
      </c>
      <c r="G12" s="43"/>
      <c r="H12" s="41">
        <v>1500</v>
      </c>
      <c r="I12" s="43"/>
      <c r="J12" s="41">
        <v>261</v>
      </c>
      <c r="K12" s="43"/>
      <c r="L12" s="41">
        <v>2000</v>
      </c>
      <c r="M12" s="44"/>
      <c r="N12" s="45">
        <v>0</v>
      </c>
      <c r="O12" s="45">
        <v>0</v>
      </c>
      <c r="P12" s="44"/>
    </row>
    <row r="13" spans="1:16" x14ac:dyDescent="0.2">
      <c r="A13" s="31" t="s">
        <v>7</v>
      </c>
      <c r="B13" s="47">
        <f>SUM(B10:B12)</f>
        <v>13011.05</v>
      </c>
      <c r="C13" s="48"/>
      <c r="D13" s="47">
        <f>SUM(D10:D12)</f>
        <v>9460</v>
      </c>
      <c r="E13" s="48"/>
      <c r="F13" s="47">
        <f>SUM(F10:F12)</f>
        <v>7810.02</v>
      </c>
      <c r="G13" s="16"/>
      <c r="H13" s="47">
        <f>(H10+H11+H12)</f>
        <v>2250</v>
      </c>
      <c r="I13" s="16"/>
      <c r="J13" s="47">
        <f>(J10+J11+J12)</f>
        <v>261</v>
      </c>
      <c r="K13" s="16"/>
      <c r="L13" s="47">
        <f>(L10+L11+L12)</f>
        <v>3500</v>
      </c>
      <c r="M13" s="47">
        <f>(M10+M11+M12)</f>
        <v>0</v>
      </c>
      <c r="N13" s="49">
        <f>(N10+N11+N12)</f>
        <v>0</v>
      </c>
      <c r="O13" s="49">
        <f>(O10+O11+O12)</f>
        <v>588</v>
      </c>
      <c r="P13" s="47"/>
    </row>
    <row r="14" spans="1:16" x14ac:dyDescent="0.2">
      <c r="A14" s="31"/>
      <c r="B14" s="47"/>
      <c r="C14" s="48"/>
      <c r="D14" s="47"/>
      <c r="E14" s="48"/>
      <c r="F14" s="47"/>
      <c r="G14" s="16"/>
      <c r="H14" s="33"/>
      <c r="I14" s="16"/>
      <c r="J14" s="33"/>
      <c r="K14" s="16"/>
      <c r="L14" s="33"/>
      <c r="M14" s="13"/>
      <c r="N14" s="12"/>
      <c r="O14" s="12"/>
      <c r="P14" s="13"/>
    </row>
    <row r="15" spans="1:16" x14ac:dyDescent="0.2">
      <c r="A15" s="51" t="s">
        <v>8</v>
      </c>
      <c r="B15" s="47"/>
      <c r="C15" s="48"/>
      <c r="D15" s="36"/>
      <c r="E15" s="37"/>
      <c r="F15" s="36"/>
      <c r="G15" s="16"/>
      <c r="H15" s="33"/>
      <c r="I15" s="16"/>
      <c r="J15" s="33"/>
      <c r="K15" s="16"/>
      <c r="L15" s="33"/>
      <c r="M15" s="13"/>
      <c r="N15" s="12"/>
      <c r="O15" s="12"/>
      <c r="P15" s="13"/>
    </row>
    <row r="16" spans="1:16" x14ac:dyDescent="0.2">
      <c r="A16" s="33" t="s">
        <v>39</v>
      </c>
      <c r="B16" s="36">
        <v>1088.17</v>
      </c>
      <c r="C16" s="37"/>
      <c r="D16" s="36">
        <v>170</v>
      </c>
      <c r="E16" s="37"/>
      <c r="F16" s="36">
        <v>0</v>
      </c>
      <c r="G16" s="16"/>
      <c r="H16" s="36">
        <v>750</v>
      </c>
      <c r="I16" s="16"/>
      <c r="J16" s="36">
        <v>0</v>
      </c>
      <c r="K16" s="16"/>
      <c r="L16" s="36">
        <v>2500</v>
      </c>
      <c r="M16" s="38"/>
      <c r="N16" s="39">
        <v>331</v>
      </c>
      <c r="O16" s="39">
        <v>0</v>
      </c>
      <c r="P16" s="38"/>
    </row>
    <row r="17" spans="1:16" x14ac:dyDescent="0.2">
      <c r="A17" s="33" t="s">
        <v>34</v>
      </c>
      <c r="B17" s="36">
        <v>0</v>
      </c>
      <c r="C17" s="37"/>
      <c r="D17" s="36">
        <v>100</v>
      </c>
      <c r="E17" s="37"/>
      <c r="F17" s="36">
        <v>0</v>
      </c>
      <c r="G17" s="16"/>
      <c r="H17" s="36">
        <v>0</v>
      </c>
      <c r="I17" s="16"/>
      <c r="J17" s="36">
        <v>-861</v>
      </c>
      <c r="K17" s="16"/>
      <c r="L17" s="36">
        <v>0</v>
      </c>
      <c r="M17" s="38"/>
      <c r="N17" s="39">
        <v>80</v>
      </c>
      <c r="O17" s="39">
        <v>0</v>
      </c>
      <c r="P17" s="38"/>
    </row>
    <row r="18" spans="1:16" x14ac:dyDescent="0.2">
      <c r="A18" s="33" t="s">
        <v>35</v>
      </c>
      <c r="B18" s="36">
        <v>250</v>
      </c>
      <c r="C18" s="37"/>
      <c r="D18" s="36">
        <v>425</v>
      </c>
      <c r="E18" s="37"/>
      <c r="F18" s="36">
        <v>0</v>
      </c>
      <c r="G18" s="16"/>
      <c r="H18" s="36">
        <v>1000</v>
      </c>
      <c r="I18" s="16"/>
      <c r="J18" s="36">
        <v>0</v>
      </c>
      <c r="K18" s="16"/>
      <c r="L18" s="36">
        <v>0</v>
      </c>
      <c r="M18" s="38"/>
      <c r="N18" s="39">
        <v>0</v>
      </c>
      <c r="O18" s="39">
        <v>2950.61</v>
      </c>
      <c r="P18" s="38"/>
    </row>
    <row r="19" spans="1:16" x14ac:dyDescent="0.2">
      <c r="A19" s="33" t="s">
        <v>29</v>
      </c>
      <c r="B19" s="36">
        <v>0</v>
      </c>
      <c r="C19" s="37"/>
      <c r="D19" s="36">
        <v>0</v>
      </c>
      <c r="E19" s="37"/>
      <c r="F19" s="36">
        <v>0</v>
      </c>
      <c r="G19" s="16"/>
      <c r="H19" s="36">
        <v>0</v>
      </c>
      <c r="I19" s="16"/>
      <c r="J19" s="36">
        <v>0</v>
      </c>
      <c r="K19" s="16"/>
      <c r="L19" s="36">
        <v>13000</v>
      </c>
      <c r="M19" s="38"/>
      <c r="N19" s="39">
        <v>289.83</v>
      </c>
      <c r="O19" s="39">
        <v>499</v>
      </c>
      <c r="P19" s="38"/>
    </row>
    <row r="20" spans="1:16" x14ac:dyDescent="0.2">
      <c r="A20" s="33" t="s">
        <v>43</v>
      </c>
      <c r="B20" s="36">
        <v>1415</v>
      </c>
      <c r="C20" s="37"/>
      <c r="D20" s="36">
        <v>5353</v>
      </c>
      <c r="E20" s="37"/>
      <c r="F20" s="36">
        <v>1520.78</v>
      </c>
      <c r="G20" s="16"/>
      <c r="H20" s="36">
        <v>6000</v>
      </c>
      <c r="I20" s="16"/>
      <c r="J20" s="36">
        <v>0</v>
      </c>
      <c r="K20" s="16"/>
      <c r="L20" s="36">
        <v>0</v>
      </c>
      <c r="M20" s="38"/>
      <c r="N20" s="39">
        <v>0</v>
      </c>
      <c r="O20" s="39">
        <v>5879.44</v>
      </c>
      <c r="P20" s="38"/>
    </row>
    <row r="21" spans="1:16" x14ac:dyDescent="0.2">
      <c r="A21" s="33" t="s">
        <v>9</v>
      </c>
      <c r="B21" s="36">
        <v>130</v>
      </c>
      <c r="C21" s="37"/>
      <c r="D21" s="36">
        <v>0</v>
      </c>
      <c r="E21" s="37"/>
      <c r="F21" s="36">
        <v>0</v>
      </c>
      <c r="G21" s="16"/>
      <c r="H21" s="36">
        <v>2500</v>
      </c>
      <c r="I21" s="16"/>
      <c r="J21" s="36">
        <v>500</v>
      </c>
      <c r="K21" s="16"/>
      <c r="L21" s="36">
        <v>2000</v>
      </c>
      <c r="M21" s="38"/>
      <c r="N21" s="39">
        <v>0</v>
      </c>
      <c r="O21" s="39">
        <v>7342.68</v>
      </c>
      <c r="P21" s="38"/>
    </row>
    <row r="22" spans="1:16" x14ac:dyDescent="0.2">
      <c r="A22" s="33" t="s">
        <v>36</v>
      </c>
      <c r="B22" s="36">
        <v>11456.44</v>
      </c>
      <c r="C22" s="37"/>
      <c r="D22" s="36">
        <v>10625.68</v>
      </c>
      <c r="E22" s="37"/>
      <c r="F22" s="36">
        <v>14140.93</v>
      </c>
      <c r="G22" s="16"/>
      <c r="H22" s="36">
        <v>13000</v>
      </c>
      <c r="I22" s="16"/>
      <c r="J22" s="36">
        <v>8551.4</v>
      </c>
      <c r="K22" s="16"/>
      <c r="L22" s="36">
        <v>7500</v>
      </c>
      <c r="M22" s="38"/>
      <c r="N22" s="39">
        <v>7675.5</v>
      </c>
      <c r="O22" s="39">
        <v>0</v>
      </c>
      <c r="P22" s="38"/>
    </row>
    <row r="23" spans="1:16" x14ac:dyDescent="0.2">
      <c r="A23" s="33" t="s">
        <v>37</v>
      </c>
      <c r="B23" s="36">
        <v>0</v>
      </c>
      <c r="C23" s="37"/>
      <c r="D23" s="36">
        <v>0</v>
      </c>
      <c r="E23" s="37"/>
      <c r="F23" s="36">
        <v>0</v>
      </c>
      <c r="G23" s="16"/>
      <c r="H23" s="36">
        <v>0</v>
      </c>
      <c r="I23" s="16"/>
      <c r="J23" s="36">
        <v>0</v>
      </c>
      <c r="K23" s="16"/>
      <c r="L23" s="36">
        <v>0</v>
      </c>
      <c r="M23" s="38"/>
      <c r="N23" s="39">
        <v>2460</v>
      </c>
      <c r="O23" s="45">
        <v>28</v>
      </c>
      <c r="P23" s="44"/>
    </row>
    <row r="24" spans="1:16" x14ac:dyDescent="0.2">
      <c r="A24" s="52" t="s">
        <v>49</v>
      </c>
      <c r="B24" s="36">
        <v>0</v>
      </c>
      <c r="C24" s="37">
        <v>0</v>
      </c>
      <c r="D24" s="36">
        <v>0</v>
      </c>
      <c r="E24" s="37">
        <v>0</v>
      </c>
      <c r="F24" s="36">
        <v>0</v>
      </c>
      <c r="G24" s="16"/>
      <c r="H24" s="36">
        <v>0</v>
      </c>
      <c r="I24" s="16"/>
      <c r="J24" s="36">
        <v>0</v>
      </c>
      <c r="K24" s="16"/>
      <c r="L24" s="36">
        <v>0</v>
      </c>
      <c r="M24" s="38"/>
      <c r="N24" s="39">
        <v>0</v>
      </c>
      <c r="O24" s="49">
        <f>(O16+O17+O18+O19+O20+O21+O23)</f>
        <v>16699.73</v>
      </c>
      <c r="P24" s="47"/>
    </row>
    <row r="25" spans="1:16" x14ac:dyDescent="0.2">
      <c r="A25" s="33" t="s">
        <v>25</v>
      </c>
      <c r="B25" s="41"/>
      <c r="C25" s="42"/>
      <c r="D25" s="41">
        <v>14075</v>
      </c>
      <c r="E25" s="42"/>
      <c r="F25" s="41">
        <v>16350</v>
      </c>
      <c r="G25" s="16"/>
      <c r="H25" s="41">
        <v>16250</v>
      </c>
      <c r="I25" s="16"/>
      <c r="J25" s="41">
        <v>16250</v>
      </c>
      <c r="K25" s="43"/>
      <c r="L25" s="41">
        <v>5000</v>
      </c>
      <c r="M25" s="44"/>
      <c r="N25" s="45">
        <v>288</v>
      </c>
      <c r="O25" s="12"/>
      <c r="P25" s="13"/>
    </row>
    <row r="26" spans="1:16" x14ac:dyDescent="0.2">
      <c r="A26" s="51" t="s">
        <v>41</v>
      </c>
      <c r="B26" s="47">
        <f>SUM(B16:B25)</f>
        <v>14339.61</v>
      </c>
      <c r="C26" s="48"/>
      <c r="D26" s="47">
        <f>SUM(D16:D25)</f>
        <v>30748.68</v>
      </c>
      <c r="E26" s="48"/>
      <c r="F26" s="47">
        <f>SUM(F16:F25)</f>
        <v>32011.71</v>
      </c>
      <c r="G26" s="16"/>
      <c r="H26" s="47">
        <f>(H16+H17+H18+H19+H20+H21+H22+H23+H25)</f>
        <v>39500</v>
      </c>
      <c r="I26" s="16"/>
      <c r="J26" s="47">
        <f>(J16+J17+J18+J19+J20+J21+J22+J23+J25)</f>
        <v>24440.400000000001</v>
      </c>
      <c r="K26" s="43"/>
      <c r="L26" s="47">
        <f>(L16+L17+L18+L19+L20+L21+L22+L23+L25)</f>
        <v>30000</v>
      </c>
      <c r="M26" s="47">
        <f>(M16+M17+M18+M19+M20+M21+M22+M23+M25)</f>
        <v>0</v>
      </c>
      <c r="N26" s="49">
        <f>(N16+N17+N18+N19+N20+N21+N22+N23+N25)</f>
        <v>11124.33</v>
      </c>
      <c r="O26" s="12"/>
      <c r="P26" s="13"/>
    </row>
    <row r="27" spans="1:16" x14ac:dyDescent="0.2">
      <c r="A27" s="31"/>
      <c r="B27" s="36"/>
      <c r="C27" s="37"/>
      <c r="D27" s="36"/>
      <c r="E27" s="37"/>
      <c r="F27" s="36"/>
      <c r="G27" s="16"/>
      <c r="H27" s="33"/>
      <c r="I27" s="16"/>
      <c r="J27" s="33"/>
      <c r="K27" s="16"/>
      <c r="L27" s="33"/>
      <c r="M27" s="13"/>
      <c r="N27" s="12"/>
      <c r="O27" s="12"/>
      <c r="P27" s="13"/>
    </row>
    <row r="28" spans="1:16" x14ac:dyDescent="0.2">
      <c r="A28" s="31" t="s">
        <v>10</v>
      </c>
      <c r="B28" s="36"/>
      <c r="C28" s="37"/>
      <c r="D28" s="36"/>
      <c r="E28" s="37"/>
      <c r="F28" s="36"/>
      <c r="G28" s="16"/>
      <c r="H28" s="33"/>
      <c r="I28" s="16"/>
      <c r="J28" s="33"/>
      <c r="K28" s="16"/>
      <c r="L28" s="33"/>
      <c r="M28" s="13"/>
      <c r="N28" s="12"/>
      <c r="O28" s="39">
        <v>0</v>
      </c>
      <c r="P28" s="38"/>
    </row>
    <row r="29" spans="1:16" x14ac:dyDescent="0.2">
      <c r="A29" s="33" t="s">
        <v>11</v>
      </c>
      <c r="B29" s="53">
        <v>0</v>
      </c>
      <c r="C29" s="42"/>
      <c r="D29" s="53">
        <v>0</v>
      </c>
      <c r="E29" s="42"/>
      <c r="F29" s="41">
        <v>4801</v>
      </c>
      <c r="G29" s="43"/>
      <c r="H29" s="53">
        <v>0</v>
      </c>
      <c r="I29" s="43"/>
      <c r="J29" s="53">
        <v>0</v>
      </c>
      <c r="K29" s="43"/>
      <c r="L29" s="53">
        <v>0</v>
      </c>
      <c r="M29" s="54"/>
      <c r="N29" s="55">
        <v>0</v>
      </c>
      <c r="O29" s="49">
        <f>(O28)</f>
        <v>0</v>
      </c>
      <c r="P29" s="47"/>
    </row>
    <row r="30" spans="1:16" x14ac:dyDescent="0.2">
      <c r="A30" s="31" t="s">
        <v>12</v>
      </c>
      <c r="B30" s="31">
        <v>0</v>
      </c>
      <c r="C30" s="37"/>
      <c r="D30" s="31">
        <v>0</v>
      </c>
      <c r="E30" s="48"/>
      <c r="F30" s="47">
        <f>SUM(F29:F29)</f>
        <v>4801</v>
      </c>
      <c r="G30" s="16"/>
      <c r="H30" s="31">
        <f>(H29)</f>
        <v>0</v>
      </c>
      <c r="I30" s="16"/>
      <c r="J30" s="31">
        <f>(J29)</f>
        <v>0</v>
      </c>
      <c r="K30" s="16"/>
      <c r="L30" s="31">
        <f>(L29)</f>
        <v>0</v>
      </c>
      <c r="M30" s="31">
        <f>(M29)</f>
        <v>0</v>
      </c>
      <c r="N30" s="57">
        <f>(N29)</f>
        <v>0</v>
      </c>
      <c r="O30" s="12"/>
      <c r="P30" s="13"/>
    </row>
    <row r="31" spans="1:16" x14ac:dyDescent="0.2">
      <c r="A31" s="31"/>
      <c r="B31" s="31"/>
      <c r="C31" s="37"/>
      <c r="D31" s="31"/>
      <c r="E31" s="48"/>
      <c r="F31" s="47"/>
      <c r="G31" s="16"/>
      <c r="H31" s="33"/>
      <c r="I31" s="16"/>
      <c r="J31" s="33"/>
      <c r="K31" s="16"/>
      <c r="L31" s="33"/>
      <c r="M31" s="13"/>
      <c r="N31" s="12"/>
      <c r="O31" s="12"/>
      <c r="P31" s="13"/>
    </row>
    <row r="32" spans="1:16" x14ac:dyDescent="0.2">
      <c r="A32" s="51" t="s">
        <v>13</v>
      </c>
      <c r="B32" s="33"/>
      <c r="C32" s="37"/>
      <c r="D32" s="33"/>
      <c r="E32" s="37"/>
      <c r="F32" s="36"/>
      <c r="G32" s="16"/>
      <c r="H32" s="33"/>
      <c r="I32" s="16"/>
      <c r="J32" s="33"/>
      <c r="K32" s="16"/>
      <c r="L32" s="33"/>
      <c r="M32" s="13"/>
      <c r="N32" s="12"/>
      <c r="O32" s="62">
        <v>89705.09</v>
      </c>
      <c r="P32" s="38"/>
    </row>
    <row r="33" spans="1:16" x14ac:dyDescent="0.2">
      <c r="A33" s="33" t="s">
        <v>14</v>
      </c>
      <c r="B33" s="36">
        <v>203.46</v>
      </c>
      <c r="C33" s="37"/>
      <c r="D33" s="36">
        <v>0</v>
      </c>
      <c r="E33" s="37"/>
      <c r="F33" s="36">
        <v>677.81</v>
      </c>
      <c r="G33" s="16"/>
      <c r="H33" s="36">
        <v>1500</v>
      </c>
      <c r="I33" s="16"/>
      <c r="J33" s="36">
        <v>0</v>
      </c>
      <c r="K33" s="16"/>
      <c r="L33" s="36">
        <v>500</v>
      </c>
      <c r="M33" s="38"/>
      <c r="N33" s="39">
        <v>0</v>
      </c>
      <c r="O33" s="39">
        <v>0</v>
      </c>
      <c r="P33" s="38"/>
    </row>
    <row r="34" spans="1:16" x14ac:dyDescent="0.2">
      <c r="A34" s="33" t="s">
        <v>15</v>
      </c>
      <c r="B34" s="36">
        <v>0</v>
      </c>
      <c r="C34" s="37"/>
      <c r="D34" s="36">
        <v>3000</v>
      </c>
      <c r="E34" s="37"/>
      <c r="F34" s="36">
        <v>0</v>
      </c>
      <c r="G34" s="16"/>
      <c r="H34" s="36">
        <v>0</v>
      </c>
      <c r="I34" s="16"/>
      <c r="J34" s="36">
        <v>0</v>
      </c>
      <c r="K34" s="16"/>
      <c r="L34" s="36">
        <v>0</v>
      </c>
      <c r="M34" s="38"/>
      <c r="N34" s="39">
        <v>0</v>
      </c>
      <c r="O34" s="12">
        <v>0</v>
      </c>
      <c r="P34" s="13"/>
    </row>
    <row r="35" spans="1:16" x14ac:dyDescent="0.2">
      <c r="A35" s="33" t="s">
        <v>16</v>
      </c>
      <c r="B35" s="41">
        <v>0</v>
      </c>
      <c r="C35" s="42"/>
      <c r="D35" s="41">
        <v>0</v>
      </c>
      <c r="E35" s="42"/>
      <c r="F35" s="41">
        <v>1876.48</v>
      </c>
      <c r="G35" s="43"/>
      <c r="H35" s="41">
        <v>0</v>
      </c>
      <c r="I35" s="43"/>
      <c r="J35" s="41">
        <v>0</v>
      </c>
      <c r="K35" s="43"/>
      <c r="L35" s="41">
        <v>0</v>
      </c>
      <c r="M35" s="44"/>
      <c r="N35" s="45">
        <v>0</v>
      </c>
      <c r="O35" s="12">
        <v>0</v>
      </c>
      <c r="P35" s="13"/>
    </row>
    <row r="36" spans="1:16" x14ac:dyDescent="0.2">
      <c r="A36" s="31" t="s">
        <v>17</v>
      </c>
      <c r="B36" s="47">
        <f>SUM(B33:B35)</f>
        <v>203.46</v>
      </c>
      <c r="C36" s="48"/>
      <c r="D36" s="47">
        <f>SUM(D33:D35)</f>
        <v>3000</v>
      </c>
      <c r="E36" s="48"/>
      <c r="F36" s="47">
        <f>SUM(F33:F35)</f>
        <v>2554.29</v>
      </c>
      <c r="G36" s="16"/>
      <c r="H36" s="47">
        <f>(H33+H34+H35)</f>
        <v>1500</v>
      </c>
      <c r="I36" s="16"/>
      <c r="J36" s="47">
        <f>(J33+J34+J35)</f>
        <v>0</v>
      </c>
      <c r="K36" s="16"/>
      <c r="L36" s="47">
        <f>(L33+L34+L35)</f>
        <v>500</v>
      </c>
      <c r="M36" s="47">
        <f>(M33+M34+M35)</f>
        <v>0</v>
      </c>
      <c r="N36" s="49">
        <f>(N33+N34+N35)</f>
        <v>0</v>
      </c>
      <c r="O36" s="55">
        <v>0</v>
      </c>
      <c r="P36" s="54"/>
    </row>
    <row r="37" spans="1:16" x14ac:dyDescent="0.2">
      <c r="A37" s="31"/>
      <c r="B37" s="47"/>
      <c r="C37" s="48"/>
      <c r="D37" s="47"/>
      <c r="E37" s="48"/>
      <c r="F37" s="47"/>
      <c r="G37" s="16"/>
      <c r="H37" s="33"/>
      <c r="I37" s="16"/>
      <c r="J37" s="33"/>
      <c r="K37" s="16"/>
      <c r="L37" s="33"/>
      <c r="M37" s="13"/>
      <c r="N37" s="12"/>
      <c r="O37" s="67">
        <f>(O32+O33+O34+O35+O36)</f>
        <v>89705.09</v>
      </c>
      <c r="P37" s="65"/>
    </row>
    <row r="38" spans="1:16" x14ac:dyDescent="0.2">
      <c r="A38" s="31" t="s">
        <v>18</v>
      </c>
      <c r="B38" s="36"/>
      <c r="C38" s="37"/>
      <c r="D38" s="36"/>
      <c r="E38" s="37"/>
      <c r="F38" s="36"/>
      <c r="G38" s="16"/>
      <c r="H38" s="33"/>
      <c r="I38" s="16"/>
      <c r="J38" s="33"/>
      <c r="K38" s="16"/>
      <c r="L38" s="33"/>
      <c r="M38" s="13"/>
      <c r="N38" s="12"/>
      <c r="O38" s="49"/>
      <c r="P38" s="68"/>
    </row>
    <row r="39" spans="1:16" x14ac:dyDescent="0.2">
      <c r="A39" s="33" t="s">
        <v>19</v>
      </c>
      <c r="B39" s="36">
        <v>91651.18</v>
      </c>
      <c r="C39" s="37"/>
      <c r="D39" s="60">
        <v>87174.81</v>
      </c>
      <c r="E39" s="61"/>
      <c r="F39" s="36">
        <v>96858.6</v>
      </c>
      <c r="G39" s="16"/>
      <c r="H39" s="36">
        <v>96858.6</v>
      </c>
      <c r="I39" s="16"/>
      <c r="J39" s="36">
        <v>77767.179999999993</v>
      </c>
      <c r="K39" s="16"/>
      <c r="L39" s="36">
        <v>73194.600000000006</v>
      </c>
      <c r="M39" s="38"/>
      <c r="N39" s="39">
        <v>88085.64</v>
      </c>
      <c r="O39" s="80">
        <f>SUM(O13+O24+O29+O37)</f>
        <v>106992.81999999999</v>
      </c>
      <c r="P39" s="83"/>
    </row>
    <row r="40" spans="1:16" x14ac:dyDescent="0.2">
      <c r="A40" s="33" t="s">
        <v>27</v>
      </c>
      <c r="B40" s="36">
        <v>0</v>
      </c>
      <c r="C40" s="37"/>
      <c r="D40" s="36">
        <v>22255</v>
      </c>
      <c r="E40" s="37"/>
      <c r="F40" s="36">
        <v>18253.009999999998</v>
      </c>
      <c r="G40" s="16"/>
      <c r="H40" s="36">
        <v>5000</v>
      </c>
      <c r="I40" s="16"/>
      <c r="J40" s="36">
        <v>0</v>
      </c>
      <c r="K40" s="16"/>
      <c r="L40" s="36">
        <v>0</v>
      </c>
      <c r="M40" s="38"/>
      <c r="N40" s="39">
        <v>0</v>
      </c>
      <c r="P40" s="13"/>
    </row>
    <row r="41" spans="1:16" x14ac:dyDescent="0.2">
      <c r="A41" s="33" t="s">
        <v>20</v>
      </c>
      <c r="B41" s="36">
        <v>265</v>
      </c>
      <c r="C41" s="37"/>
      <c r="D41" s="36">
        <v>0</v>
      </c>
      <c r="E41" s="37"/>
      <c r="F41" s="36">
        <v>0</v>
      </c>
      <c r="G41" s="16"/>
      <c r="H41" s="33">
        <v>500</v>
      </c>
      <c r="I41" s="16"/>
      <c r="J41" s="33">
        <v>0</v>
      </c>
      <c r="K41" s="16"/>
      <c r="L41" s="33">
        <v>0</v>
      </c>
      <c r="M41" s="13"/>
      <c r="N41" s="12">
        <v>0</v>
      </c>
      <c r="O41" s="73"/>
      <c r="P41" s="76"/>
    </row>
    <row r="42" spans="1:16" x14ac:dyDescent="0.2">
      <c r="A42" s="33" t="s">
        <v>21</v>
      </c>
      <c r="B42" s="36">
        <v>150</v>
      </c>
      <c r="C42" s="37"/>
      <c r="D42" s="36">
        <v>2500</v>
      </c>
      <c r="E42" s="37"/>
      <c r="F42" s="36">
        <v>2508.5500000000002</v>
      </c>
      <c r="G42" s="16"/>
      <c r="H42" s="33">
        <v>1500</v>
      </c>
      <c r="I42" s="16"/>
      <c r="J42" s="33">
        <v>295</v>
      </c>
      <c r="K42" s="16"/>
      <c r="L42" s="33">
        <v>500</v>
      </c>
      <c r="M42" s="13"/>
      <c r="N42" s="12">
        <v>199</v>
      </c>
    </row>
    <row r="43" spans="1:16" x14ac:dyDescent="0.2">
      <c r="A43" s="33" t="s">
        <v>22</v>
      </c>
      <c r="B43" s="41">
        <v>0</v>
      </c>
      <c r="C43" s="42"/>
      <c r="D43" s="41">
        <v>375</v>
      </c>
      <c r="E43" s="42"/>
      <c r="F43" s="41">
        <v>0</v>
      </c>
      <c r="G43" s="43"/>
      <c r="H43" s="53">
        <v>500</v>
      </c>
      <c r="I43" s="43"/>
      <c r="J43" s="53">
        <v>365</v>
      </c>
      <c r="K43" s="43"/>
      <c r="L43" s="53">
        <v>500</v>
      </c>
      <c r="M43" s="54"/>
      <c r="N43" s="55">
        <v>0</v>
      </c>
    </row>
    <row r="44" spans="1:16" x14ac:dyDescent="0.2">
      <c r="A44" s="31" t="s">
        <v>23</v>
      </c>
      <c r="B44" s="65">
        <f>SUM(B39:B43)</f>
        <v>92066.18</v>
      </c>
      <c r="C44" s="66"/>
      <c r="D44" s="65">
        <f>SUM(D39:D43)</f>
        <v>112304.81</v>
      </c>
      <c r="E44" s="66"/>
      <c r="F44" s="65">
        <f>SUM(H39:H43)</f>
        <v>104358.6</v>
      </c>
      <c r="G44" s="43"/>
      <c r="H44" s="65">
        <f>(H39+H40+H41+H42+H43)</f>
        <v>104358.6</v>
      </c>
      <c r="I44" s="43"/>
      <c r="J44" s="65">
        <f>(J39+J40+J41+J42+J43)</f>
        <v>78427.179999999993</v>
      </c>
      <c r="K44" s="43"/>
      <c r="L44" s="65">
        <f>(L39+L40+L41+L42+L43)</f>
        <v>74194.600000000006</v>
      </c>
      <c r="M44" s="65">
        <f>(M39+M40+M41+M42+M43)</f>
        <v>0</v>
      </c>
      <c r="N44" s="67">
        <f>(N39+N40+N41+N42+N43)</f>
        <v>88284.64</v>
      </c>
    </row>
    <row r="45" spans="1:16" x14ac:dyDescent="0.2">
      <c r="A45" s="31"/>
      <c r="B45" s="47"/>
      <c r="C45" s="48"/>
      <c r="D45" s="47"/>
      <c r="E45" s="48"/>
      <c r="F45" s="47"/>
      <c r="G45" s="16"/>
      <c r="H45" s="47"/>
      <c r="I45" s="16"/>
      <c r="J45" s="47"/>
      <c r="K45" s="16"/>
      <c r="L45" s="47"/>
      <c r="M45" s="68"/>
      <c r="N45" s="49"/>
    </row>
    <row r="46" spans="1:16" x14ac:dyDescent="0.2">
      <c r="A46" s="51" t="s">
        <v>40</v>
      </c>
      <c r="B46" s="69">
        <f>(B13+B26+B30+B36+B44)</f>
        <v>119620.29999999999</v>
      </c>
      <c r="C46" s="70"/>
      <c r="D46" s="69">
        <f>(D13+D26+D30+D36+D44)</f>
        <v>155513.49</v>
      </c>
      <c r="E46" s="48"/>
      <c r="F46" s="69">
        <f>(F13+F26+F30+F36+F44)</f>
        <v>151535.62</v>
      </c>
      <c r="G46" s="71"/>
      <c r="H46" s="72">
        <f>SUM(H13+H26+H36+H44)</f>
        <v>147608.6</v>
      </c>
      <c r="I46" s="71"/>
      <c r="J46" s="72">
        <f>SUM(J13+J26+J36+J44)</f>
        <v>103128.57999999999</v>
      </c>
      <c r="K46" s="71"/>
      <c r="L46" s="72">
        <f>SUM(L13+L26+L36+L44)</f>
        <v>108194.6</v>
      </c>
      <c r="M46" s="72">
        <f>SUM(M13+M26+M36+M44)</f>
        <v>0</v>
      </c>
      <c r="N46" s="73">
        <f>SUM(N13+N26+N36+N44)</f>
        <v>99408.97</v>
      </c>
    </row>
    <row r="47" spans="1:16" x14ac:dyDescent="0.2">
      <c r="A47" s="31"/>
      <c r="B47" s="69"/>
      <c r="C47" s="70"/>
      <c r="D47" s="69"/>
      <c r="E47" s="48"/>
      <c r="F47" s="69"/>
      <c r="G47" s="16"/>
      <c r="H47" s="72"/>
      <c r="I47" s="16"/>
      <c r="J47" s="47"/>
      <c r="K47" s="16"/>
      <c r="L47" s="33"/>
      <c r="M47" s="13"/>
      <c r="N47" s="12"/>
    </row>
    <row r="48" spans="1:16" x14ac:dyDescent="0.2">
      <c r="A48" s="31"/>
      <c r="B48" s="75"/>
      <c r="C48" s="70"/>
      <c r="D48" s="75"/>
      <c r="E48" s="70"/>
      <c r="F48" s="47"/>
      <c r="G48" s="16"/>
      <c r="H48" s="72"/>
      <c r="I48" s="16"/>
      <c r="J48" s="72"/>
      <c r="K48" s="16"/>
      <c r="L48" s="72"/>
      <c r="M48" s="76"/>
      <c r="N48" s="73"/>
    </row>
    <row r="49" spans="1:13" ht="15.75" x14ac:dyDescent="0.25">
      <c r="A49" s="77"/>
      <c r="B49" s="78"/>
      <c r="C49" s="78"/>
      <c r="D49" s="78"/>
      <c r="E49" s="78"/>
      <c r="F49" s="78"/>
      <c r="G49" s="78"/>
    </row>
    <row r="50" spans="1:13" ht="15.75" x14ac:dyDescent="0.25">
      <c r="A50" s="79"/>
      <c r="B50" s="78"/>
      <c r="C50" s="78"/>
      <c r="D50" s="78"/>
      <c r="E50" s="78"/>
      <c r="F50" s="78"/>
      <c r="G50" s="103"/>
      <c r="H50" s="103"/>
      <c r="I50" s="103"/>
      <c r="J50" s="103"/>
      <c r="K50" s="103"/>
      <c r="L50" s="103"/>
      <c r="M50" s="103"/>
    </row>
  </sheetData>
  <mergeCells count="1">
    <mergeCell ref="G50:M5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0"/>
  <sheetViews>
    <sheetView zoomScale="87" zoomScaleNormal="87" workbookViewId="0">
      <pane xSplit="1" topLeftCell="C1" activePane="topRight" state="frozen"/>
      <selection activeCell="A7" sqref="A7"/>
      <selection pane="topRight" sqref="A1:AC5"/>
    </sheetView>
  </sheetViews>
  <sheetFormatPr defaultRowHeight="12.75" x14ac:dyDescent="0.2"/>
  <cols>
    <col min="1" max="1" width="51" style="15" customWidth="1"/>
    <col min="2" max="2" width="10.140625" style="15" customWidth="1"/>
    <col min="3" max="3" width="1.5703125" style="15" customWidth="1"/>
    <col min="4" max="4" width="10" style="15" customWidth="1"/>
    <col min="5" max="5" width="1.42578125" style="15" customWidth="1"/>
    <col min="6" max="6" width="12.28515625" style="15" customWidth="1"/>
    <col min="7" max="7" width="1.42578125" style="15" customWidth="1"/>
    <col min="8" max="8" width="10.42578125" style="15" customWidth="1"/>
    <col min="9" max="9" width="1.5703125" style="15" customWidth="1"/>
    <col min="10" max="10" width="11.140625" style="15" customWidth="1"/>
    <col min="11" max="11" width="1.7109375" style="15" customWidth="1"/>
    <col min="12" max="12" width="12.140625" style="15" customWidth="1"/>
    <col min="13" max="13" width="1.7109375" style="15" customWidth="1"/>
    <col min="14" max="14" width="11.85546875" style="18" customWidth="1"/>
    <col min="15" max="15" width="1.5703125" style="15" customWidth="1"/>
    <col min="16" max="16" width="11.7109375" style="15" customWidth="1"/>
    <col min="17" max="17" width="1.5703125" style="15" customWidth="1"/>
    <col min="18" max="18" width="11.7109375" style="15" customWidth="1"/>
    <col min="19" max="19" width="1.5703125" style="15" customWidth="1"/>
    <col min="20" max="20" width="13" style="15" customWidth="1"/>
    <col min="21" max="21" width="1.5703125" style="15" customWidth="1"/>
    <col min="22" max="22" width="17.140625" style="15" customWidth="1"/>
    <col min="23" max="23" width="14.7109375" style="15" customWidth="1"/>
    <col min="24" max="24" width="1.5703125" style="15" customWidth="1"/>
    <col min="25" max="25" width="14.7109375" style="15" customWidth="1"/>
    <col min="26" max="26" width="13.42578125" style="15" customWidth="1"/>
    <col min="27" max="27" width="1.5703125" style="15" customWidth="1"/>
    <col min="28" max="28" width="14.5703125" style="15" customWidth="1"/>
    <col min="29" max="29" width="12.5703125" style="15" customWidth="1"/>
    <col min="30" max="30" width="1.5703125" style="15" customWidth="1"/>
    <col min="31" max="32" width="13.5703125" style="15" bestFit="1" customWidth="1"/>
    <col min="33" max="16384" width="9.140625" style="15"/>
  </cols>
  <sheetData>
    <row r="1" spans="1:32" ht="12.75" customHeight="1" x14ac:dyDescent="0.2">
      <c r="A1" s="102" t="s">
        <v>30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</row>
    <row r="2" spans="1:32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</row>
    <row r="3" spans="1:32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</row>
    <row r="4" spans="1:32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</row>
    <row r="5" spans="1:32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</row>
    <row r="6" spans="1:32" x14ac:dyDescent="0.2">
      <c r="C6" s="16"/>
      <c r="E6" s="16"/>
      <c r="G6" s="16"/>
      <c r="I6" s="16"/>
      <c r="K6" s="16"/>
      <c r="M6" s="17"/>
      <c r="O6" s="17"/>
      <c r="P6" s="18"/>
      <c r="Q6" s="17"/>
      <c r="R6" s="18"/>
      <c r="S6" s="17"/>
      <c r="T6" s="18"/>
      <c r="U6" s="17"/>
      <c r="X6" s="17"/>
      <c r="Y6" s="104" t="s">
        <v>54</v>
      </c>
      <c r="Z6" s="104"/>
      <c r="AA6" s="17"/>
      <c r="AB6" s="104" t="s">
        <v>55</v>
      </c>
      <c r="AC6" s="104"/>
      <c r="AD6" s="17"/>
      <c r="AE6" s="104"/>
      <c r="AF6" s="104"/>
    </row>
    <row r="7" spans="1:32" ht="15" x14ac:dyDescent="0.25">
      <c r="A7" s="19" t="s">
        <v>0</v>
      </c>
      <c r="B7" s="20" t="s">
        <v>1</v>
      </c>
      <c r="C7" s="21"/>
      <c r="D7" s="20" t="s">
        <v>1</v>
      </c>
      <c r="E7" s="21"/>
      <c r="F7" s="20" t="s">
        <v>1</v>
      </c>
      <c r="G7" s="16"/>
      <c r="H7" s="20" t="s">
        <v>1</v>
      </c>
      <c r="I7" s="16"/>
      <c r="J7" s="20" t="s">
        <v>1</v>
      </c>
      <c r="K7" s="16"/>
      <c r="L7" s="20" t="s">
        <v>31</v>
      </c>
      <c r="M7" s="22"/>
      <c r="N7" s="23" t="s">
        <v>1</v>
      </c>
      <c r="O7" s="22"/>
      <c r="P7" s="23" t="s">
        <v>31</v>
      </c>
      <c r="Q7" s="22"/>
      <c r="R7" s="23" t="s">
        <v>44</v>
      </c>
      <c r="S7" s="22"/>
      <c r="T7" s="23" t="s">
        <v>31</v>
      </c>
      <c r="U7" s="22"/>
      <c r="V7" s="23" t="s">
        <v>45</v>
      </c>
      <c r="W7" s="24" t="s">
        <v>46</v>
      </c>
      <c r="X7" s="22"/>
      <c r="Y7" s="23" t="s">
        <v>47</v>
      </c>
      <c r="Z7" s="23" t="s">
        <v>47</v>
      </c>
      <c r="AA7" s="22"/>
      <c r="AB7" s="23" t="s">
        <v>47</v>
      </c>
      <c r="AC7" s="23" t="s">
        <v>47</v>
      </c>
      <c r="AD7" s="22"/>
      <c r="AE7" s="23" t="s">
        <v>47</v>
      </c>
      <c r="AF7" s="23" t="s">
        <v>56</v>
      </c>
    </row>
    <row r="8" spans="1:32" ht="15" x14ac:dyDescent="0.25">
      <c r="A8" s="25"/>
      <c r="B8" s="26" t="s">
        <v>2</v>
      </c>
      <c r="C8" s="27"/>
      <c r="D8" s="26" t="s">
        <v>3</v>
      </c>
      <c r="E8" s="27"/>
      <c r="F8" s="26" t="s">
        <v>4</v>
      </c>
      <c r="G8" s="16"/>
      <c r="H8" s="26" t="s">
        <v>24</v>
      </c>
      <c r="I8" s="16"/>
      <c r="J8" s="26" t="s">
        <v>26</v>
      </c>
      <c r="K8" s="16"/>
      <c r="L8" s="26" t="s">
        <v>28</v>
      </c>
      <c r="M8" s="28"/>
      <c r="N8" s="29" t="s">
        <v>28</v>
      </c>
      <c r="O8" s="28"/>
      <c r="P8" s="29" t="s">
        <v>32</v>
      </c>
      <c r="Q8" s="28"/>
      <c r="R8" s="29" t="s">
        <v>32</v>
      </c>
      <c r="S8" s="28"/>
      <c r="T8" s="29" t="s">
        <v>42</v>
      </c>
      <c r="U8" s="28"/>
      <c r="V8" s="29" t="s">
        <v>42</v>
      </c>
      <c r="W8" s="30" t="s">
        <v>42</v>
      </c>
      <c r="X8" s="28"/>
      <c r="Y8" s="29" t="s">
        <v>48</v>
      </c>
      <c r="Z8" s="29" t="s">
        <v>48</v>
      </c>
      <c r="AA8" s="28"/>
      <c r="AB8" s="29" t="s">
        <v>48</v>
      </c>
      <c r="AC8" s="29" t="s">
        <v>48</v>
      </c>
      <c r="AD8" s="28"/>
      <c r="AE8" s="29" t="s">
        <v>57</v>
      </c>
      <c r="AF8" s="29" t="s">
        <v>48</v>
      </c>
    </row>
    <row r="9" spans="1:32" x14ac:dyDescent="0.2">
      <c r="A9" s="31" t="s">
        <v>5</v>
      </c>
      <c r="B9" s="31"/>
      <c r="C9" s="32"/>
      <c r="D9" s="33"/>
      <c r="E9" s="34"/>
      <c r="F9" s="33"/>
      <c r="G9" s="16"/>
      <c r="H9" s="33"/>
      <c r="I9" s="16"/>
      <c r="J9" s="33"/>
      <c r="K9" s="16"/>
      <c r="L9" s="33"/>
      <c r="M9" s="13"/>
      <c r="N9" s="12"/>
      <c r="O9" s="13"/>
      <c r="P9" s="12"/>
      <c r="Q9" s="13"/>
      <c r="R9" s="12"/>
      <c r="S9" s="13"/>
      <c r="T9" s="12"/>
      <c r="U9" s="13"/>
      <c r="V9" s="12"/>
      <c r="W9" s="35"/>
      <c r="X9" s="13"/>
      <c r="Y9" s="12"/>
      <c r="Z9" s="12"/>
      <c r="AA9" s="13"/>
      <c r="AB9" s="12"/>
      <c r="AC9" s="12"/>
      <c r="AD9" s="13"/>
      <c r="AE9" s="12"/>
      <c r="AF9" s="12"/>
    </row>
    <row r="10" spans="1:32" x14ac:dyDescent="0.2">
      <c r="A10" s="33" t="s">
        <v>6</v>
      </c>
      <c r="B10" s="36">
        <v>13011.05</v>
      </c>
      <c r="C10" s="37"/>
      <c r="D10" s="36">
        <v>9460</v>
      </c>
      <c r="E10" s="37"/>
      <c r="F10" s="36">
        <v>6818.96</v>
      </c>
      <c r="G10" s="16"/>
      <c r="H10" s="36">
        <v>0</v>
      </c>
      <c r="I10" s="16"/>
      <c r="J10" s="36">
        <v>0</v>
      </c>
      <c r="K10" s="16"/>
      <c r="L10" s="36">
        <v>1500</v>
      </c>
      <c r="M10" s="38"/>
      <c r="N10" s="39">
        <v>0</v>
      </c>
      <c r="O10" s="38"/>
      <c r="P10" s="39">
        <v>0</v>
      </c>
      <c r="Q10" s="38"/>
      <c r="R10" s="39">
        <v>0</v>
      </c>
      <c r="S10" s="38"/>
      <c r="T10" s="39">
        <v>0</v>
      </c>
      <c r="U10" s="38"/>
      <c r="V10" s="39">
        <v>0</v>
      </c>
      <c r="W10" s="40">
        <v>0</v>
      </c>
      <c r="X10" s="38"/>
      <c r="Y10" s="39">
        <v>300</v>
      </c>
      <c r="Z10" s="39">
        <v>300</v>
      </c>
      <c r="AA10" s="38"/>
      <c r="AB10" s="39">
        <v>300</v>
      </c>
      <c r="AC10" s="39">
        <v>300</v>
      </c>
      <c r="AD10" s="38"/>
      <c r="AE10" s="39">
        <v>300</v>
      </c>
      <c r="AF10" s="39">
        <v>300</v>
      </c>
    </row>
    <row r="11" spans="1:32" x14ac:dyDescent="0.2">
      <c r="A11" s="33" t="s">
        <v>33</v>
      </c>
      <c r="B11" s="36"/>
      <c r="C11" s="37"/>
      <c r="D11" s="36"/>
      <c r="E11" s="37"/>
      <c r="F11" s="36"/>
      <c r="G11" s="16"/>
      <c r="H11" s="36">
        <v>750</v>
      </c>
      <c r="I11" s="16"/>
      <c r="J11" s="36">
        <v>0</v>
      </c>
      <c r="K11" s="16"/>
      <c r="L11" s="36">
        <v>0</v>
      </c>
      <c r="M11" s="38"/>
      <c r="N11" s="39">
        <v>0</v>
      </c>
      <c r="O11" s="38"/>
      <c r="P11" s="39">
        <v>450</v>
      </c>
      <c r="Q11" s="38"/>
      <c r="R11" s="39">
        <v>588</v>
      </c>
      <c r="S11" s="38"/>
      <c r="T11" s="39">
        <v>450</v>
      </c>
      <c r="U11" s="38"/>
      <c r="V11" s="39">
        <v>588</v>
      </c>
      <c r="W11" s="40">
        <v>588</v>
      </c>
      <c r="X11" s="38"/>
      <c r="Y11" s="39">
        <v>450</v>
      </c>
      <c r="Z11" s="39">
        <v>450</v>
      </c>
      <c r="AA11" s="38"/>
      <c r="AB11" s="39">
        <v>450</v>
      </c>
      <c r="AC11" s="39">
        <v>450</v>
      </c>
      <c r="AD11" s="38"/>
      <c r="AE11" s="39">
        <v>450</v>
      </c>
      <c r="AF11" s="39">
        <v>450</v>
      </c>
    </row>
    <row r="12" spans="1:32" x14ac:dyDescent="0.2">
      <c r="A12" s="33" t="s">
        <v>38</v>
      </c>
      <c r="B12" s="41"/>
      <c r="C12" s="42"/>
      <c r="D12" s="41"/>
      <c r="E12" s="42"/>
      <c r="F12" s="41">
        <v>991.06</v>
      </c>
      <c r="G12" s="43"/>
      <c r="H12" s="41">
        <v>1500</v>
      </c>
      <c r="I12" s="43"/>
      <c r="J12" s="41">
        <v>261</v>
      </c>
      <c r="K12" s="43"/>
      <c r="L12" s="41">
        <v>2000</v>
      </c>
      <c r="M12" s="44"/>
      <c r="N12" s="45">
        <v>0</v>
      </c>
      <c r="O12" s="44"/>
      <c r="P12" s="45">
        <v>500</v>
      </c>
      <c r="Q12" s="44"/>
      <c r="R12" s="45">
        <v>0</v>
      </c>
      <c r="S12" s="44"/>
      <c r="T12" s="45">
        <v>500</v>
      </c>
      <c r="U12" s="38"/>
      <c r="V12" s="45">
        <v>0</v>
      </c>
      <c r="W12" s="46">
        <v>0</v>
      </c>
      <c r="X12" s="38"/>
      <c r="Y12" s="45">
        <v>500</v>
      </c>
      <c r="Z12" s="45">
        <v>500</v>
      </c>
      <c r="AA12" s="44"/>
      <c r="AB12" s="45">
        <v>500</v>
      </c>
      <c r="AC12" s="45">
        <v>500</v>
      </c>
      <c r="AD12" s="44"/>
      <c r="AE12" s="45">
        <v>500</v>
      </c>
      <c r="AF12" s="45">
        <v>500</v>
      </c>
    </row>
    <row r="13" spans="1:32" x14ac:dyDescent="0.2">
      <c r="A13" s="31" t="s">
        <v>7</v>
      </c>
      <c r="B13" s="47">
        <f>SUM(B10:B12)</f>
        <v>13011.05</v>
      </c>
      <c r="C13" s="48"/>
      <c r="D13" s="47">
        <f>SUM(D10:D12)</f>
        <v>9460</v>
      </c>
      <c r="E13" s="48"/>
      <c r="F13" s="47">
        <f>SUM(F10:F12)</f>
        <v>7810.02</v>
      </c>
      <c r="G13" s="16"/>
      <c r="H13" s="47">
        <f>(H10+H11+H12)</f>
        <v>2250</v>
      </c>
      <c r="I13" s="16"/>
      <c r="J13" s="47">
        <f>(J10+J11+J12)</f>
        <v>261</v>
      </c>
      <c r="K13" s="16"/>
      <c r="L13" s="47">
        <f>(L10+L11+L12)</f>
        <v>3500</v>
      </c>
      <c r="M13" s="47">
        <f>(M10+M11+M12)</f>
        <v>0</v>
      </c>
      <c r="N13" s="49">
        <f>(N10+N11+N12)</f>
        <v>0</v>
      </c>
      <c r="O13" s="47"/>
      <c r="P13" s="49">
        <f>(P10+P11+P12)</f>
        <v>950</v>
      </c>
      <c r="Q13" s="47"/>
      <c r="R13" s="49">
        <f>(R10+R11+R12)</f>
        <v>588</v>
      </c>
      <c r="S13" s="47"/>
      <c r="T13" s="49">
        <f>(T10+T11+T12)</f>
        <v>950</v>
      </c>
      <c r="U13" s="47"/>
      <c r="V13" s="49">
        <f>(V10+V11+V12)</f>
        <v>588</v>
      </c>
      <c r="W13" s="50">
        <f>(W10+W11+W12)</f>
        <v>588</v>
      </c>
      <c r="X13" s="47"/>
      <c r="Y13" s="49">
        <f>(Y10+Y11+Y12)</f>
        <v>1250</v>
      </c>
      <c r="Z13" s="49">
        <f>(Z10+Z11+Z12)</f>
        <v>1250</v>
      </c>
      <c r="AA13" s="47"/>
      <c r="AB13" s="49">
        <f>(AB10+AB11+AB12)</f>
        <v>1250</v>
      </c>
      <c r="AC13" s="49">
        <f>(AC10+AC11+AC12)</f>
        <v>1250</v>
      </c>
      <c r="AD13" s="47"/>
      <c r="AE13" s="49">
        <f>(AE10+AE11+AE12)</f>
        <v>1250</v>
      </c>
      <c r="AF13" s="49">
        <f>(AF10+AF11+AF12)</f>
        <v>1250</v>
      </c>
    </row>
    <row r="14" spans="1:32" x14ac:dyDescent="0.2">
      <c r="A14" s="31"/>
      <c r="B14" s="47"/>
      <c r="C14" s="48"/>
      <c r="D14" s="47"/>
      <c r="E14" s="48"/>
      <c r="F14" s="47"/>
      <c r="G14" s="16"/>
      <c r="H14" s="33"/>
      <c r="I14" s="16"/>
      <c r="J14" s="33"/>
      <c r="K14" s="16"/>
      <c r="L14" s="33"/>
      <c r="M14" s="13"/>
      <c r="N14" s="12"/>
      <c r="O14" s="13"/>
      <c r="P14" s="12"/>
      <c r="Q14" s="13"/>
      <c r="R14" s="12"/>
      <c r="S14" s="13"/>
      <c r="T14" s="12"/>
      <c r="U14" s="13"/>
      <c r="V14" s="12"/>
      <c r="W14" s="35"/>
      <c r="X14" s="13"/>
      <c r="Y14" s="12"/>
      <c r="Z14" s="12"/>
      <c r="AA14" s="13"/>
      <c r="AB14" s="12"/>
      <c r="AC14" s="12"/>
      <c r="AD14" s="13"/>
      <c r="AE14" s="12"/>
      <c r="AF14" s="12"/>
    </row>
    <row r="15" spans="1:32" x14ac:dyDescent="0.2">
      <c r="A15" s="51" t="s">
        <v>8</v>
      </c>
      <c r="B15" s="47"/>
      <c r="C15" s="48"/>
      <c r="D15" s="36"/>
      <c r="E15" s="37"/>
      <c r="F15" s="36"/>
      <c r="G15" s="16"/>
      <c r="H15" s="33"/>
      <c r="I15" s="16"/>
      <c r="J15" s="33"/>
      <c r="K15" s="16"/>
      <c r="L15" s="33"/>
      <c r="M15" s="13"/>
      <c r="N15" s="12"/>
      <c r="O15" s="13"/>
      <c r="P15" s="12"/>
      <c r="Q15" s="13"/>
      <c r="R15" s="12"/>
      <c r="S15" s="13"/>
      <c r="T15" s="12"/>
      <c r="U15" s="13"/>
      <c r="V15" s="12"/>
      <c r="W15" s="35"/>
      <c r="X15" s="13"/>
      <c r="Y15" s="12"/>
      <c r="Z15" s="12"/>
      <c r="AA15" s="13"/>
      <c r="AB15" s="12"/>
      <c r="AC15" s="12"/>
      <c r="AD15" s="13"/>
      <c r="AE15" s="12"/>
      <c r="AF15" s="12"/>
    </row>
    <row r="16" spans="1:32" x14ac:dyDescent="0.2">
      <c r="A16" s="33" t="s">
        <v>39</v>
      </c>
      <c r="B16" s="36">
        <v>1088.17</v>
      </c>
      <c r="C16" s="37"/>
      <c r="D16" s="36">
        <v>170</v>
      </c>
      <c r="E16" s="37"/>
      <c r="F16" s="36">
        <v>0</v>
      </c>
      <c r="G16" s="16"/>
      <c r="H16" s="36">
        <v>750</v>
      </c>
      <c r="I16" s="16"/>
      <c r="J16" s="36">
        <v>0</v>
      </c>
      <c r="K16" s="16"/>
      <c r="L16" s="36">
        <v>2500</v>
      </c>
      <c r="M16" s="38"/>
      <c r="N16" s="39">
        <v>331</v>
      </c>
      <c r="O16" s="38"/>
      <c r="P16" s="39">
        <v>250</v>
      </c>
      <c r="Q16" s="38"/>
      <c r="R16" s="39">
        <v>0</v>
      </c>
      <c r="S16" s="38"/>
      <c r="T16" s="39">
        <v>500</v>
      </c>
      <c r="U16" s="38"/>
      <c r="V16" s="39">
        <v>508.2</v>
      </c>
      <c r="W16" s="40">
        <v>508.2</v>
      </c>
      <c r="X16" s="38"/>
      <c r="Y16" s="39">
        <v>500</v>
      </c>
      <c r="Z16" s="39">
        <v>500</v>
      </c>
      <c r="AA16" s="38"/>
      <c r="AB16" s="39">
        <v>500</v>
      </c>
      <c r="AC16" s="39">
        <v>500</v>
      </c>
      <c r="AD16" s="38"/>
      <c r="AE16" s="39">
        <v>500</v>
      </c>
      <c r="AF16" s="39">
        <v>500</v>
      </c>
    </row>
    <row r="17" spans="1:32" x14ac:dyDescent="0.2">
      <c r="A17" s="33" t="s">
        <v>34</v>
      </c>
      <c r="B17" s="36">
        <v>0</v>
      </c>
      <c r="C17" s="37"/>
      <c r="D17" s="36">
        <v>100</v>
      </c>
      <c r="E17" s="37"/>
      <c r="F17" s="36">
        <v>0</v>
      </c>
      <c r="G17" s="16"/>
      <c r="H17" s="36">
        <v>0</v>
      </c>
      <c r="I17" s="16"/>
      <c r="J17" s="36">
        <v>-861</v>
      </c>
      <c r="K17" s="16"/>
      <c r="L17" s="36">
        <v>0</v>
      </c>
      <c r="M17" s="38"/>
      <c r="N17" s="39">
        <v>80</v>
      </c>
      <c r="O17" s="38"/>
      <c r="P17" s="39">
        <v>2000</v>
      </c>
      <c r="Q17" s="38"/>
      <c r="R17" s="39">
        <v>0</v>
      </c>
      <c r="S17" s="38"/>
      <c r="T17" s="39">
        <v>2500</v>
      </c>
      <c r="U17" s="38"/>
      <c r="V17" s="39">
        <v>0</v>
      </c>
      <c r="W17" s="40">
        <v>0</v>
      </c>
      <c r="X17" s="38"/>
      <c r="Y17" s="39">
        <v>0</v>
      </c>
      <c r="Z17" s="39">
        <v>0</v>
      </c>
      <c r="AA17" s="38"/>
      <c r="AB17" s="39">
        <v>0</v>
      </c>
      <c r="AC17" s="39">
        <v>0</v>
      </c>
      <c r="AD17" s="38"/>
      <c r="AE17" s="39">
        <v>0</v>
      </c>
      <c r="AF17" s="39">
        <v>0</v>
      </c>
    </row>
    <row r="18" spans="1:32" x14ac:dyDescent="0.2">
      <c r="A18" s="33" t="s">
        <v>35</v>
      </c>
      <c r="B18" s="36">
        <v>250</v>
      </c>
      <c r="C18" s="37"/>
      <c r="D18" s="36">
        <v>425</v>
      </c>
      <c r="E18" s="37"/>
      <c r="F18" s="36">
        <v>0</v>
      </c>
      <c r="G18" s="16"/>
      <c r="H18" s="36">
        <v>1000</v>
      </c>
      <c r="I18" s="16"/>
      <c r="J18" s="36">
        <v>0</v>
      </c>
      <c r="K18" s="16"/>
      <c r="L18" s="36">
        <v>0</v>
      </c>
      <c r="M18" s="38"/>
      <c r="N18" s="39">
        <v>0</v>
      </c>
      <c r="O18" s="38"/>
      <c r="P18" s="39">
        <v>2000</v>
      </c>
      <c r="Q18" s="38"/>
      <c r="R18" s="39">
        <v>0</v>
      </c>
      <c r="S18" s="38"/>
      <c r="T18" s="39">
        <v>2500</v>
      </c>
      <c r="U18" s="38"/>
      <c r="V18" s="39">
        <v>0</v>
      </c>
      <c r="W18" s="40">
        <v>0</v>
      </c>
      <c r="X18" s="38"/>
      <c r="Y18" s="39">
        <v>2500</v>
      </c>
      <c r="Z18" s="39">
        <v>2500</v>
      </c>
      <c r="AA18" s="38"/>
      <c r="AB18" s="39">
        <v>2500</v>
      </c>
      <c r="AC18" s="39">
        <v>2500</v>
      </c>
      <c r="AD18" s="38"/>
      <c r="AE18" s="39">
        <v>2500</v>
      </c>
      <c r="AF18" s="39">
        <v>2500</v>
      </c>
    </row>
    <row r="19" spans="1:32" x14ac:dyDescent="0.2">
      <c r="A19" s="33" t="s">
        <v>29</v>
      </c>
      <c r="B19" s="36">
        <v>0</v>
      </c>
      <c r="C19" s="37"/>
      <c r="D19" s="36">
        <v>0</v>
      </c>
      <c r="E19" s="37"/>
      <c r="F19" s="36">
        <v>0</v>
      </c>
      <c r="G19" s="16"/>
      <c r="H19" s="36">
        <v>0</v>
      </c>
      <c r="I19" s="16"/>
      <c r="J19" s="36">
        <v>0</v>
      </c>
      <c r="K19" s="16"/>
      <c r="L19" s="36">
        <v>13000</v>
      </c>
      <c r="M19" s="38"/>
      <c r="N19" s="39">
        <v>289.83</v>
      </c>
      <c r="O19" s="38"/>
      <c r="P19" s="39">
        <v>5000</v>
      </c>
      <c r="Q19" s="38"/>
      <c r="R19" s="39">
        <v>2950.61</v>
      </c>
      <c r="S19" s="38"/>
      <c r="T19" s="39">
        <v>10000</v>
      </c>
      <c r="U19" s="38"/>
      <c r="V19" s="39">
        <v>476.99</v>
      </c>
      <c r="W19" s="40">
        <v>476.99</v>
      </c>
      <c r="X19" s="38"/>
      <c r="Y19" s="39">
        <v>10000</v>
      </c>
      <c r="Z19" s="39">
        <v>10000</v>
      </c>
      <c r="AA19" s="38"/>
      <c r="AB19" s="39">
        <v>10000</v>
      </c>
      <c r="AC19" s="39">
        <v>10000</v>
      </c>
      <c r="AD19" s="38"/>
      <c r="AE19" s="39">
        <v>10000</v>
      </c>
      <c r="AF19" s="39">
        <v>10000</v>
      </c>
    </row>
    <row r="20" spans="1:32" x14ac:dyDescent="0.2">
      <c r="A20" s="33" t="s">
        <v>43</v>
      </c>
      <c r="B20" s="36">
        <v>1415</v>
      </c>
      <c r="C20" s="37"/>
      <c r="D20" s="36">
        <v>5353</v>
      </c>
      <c r="E20" s="37"/>
      <c r="F20" s="36">
        <v>1520.78</v>
      </c>
      <c r="G20" s="16"/>
      <c r="H20" s="36">
        <v>6000</v>
      </c>
      <c r="I20" s="16"/>
      <c r="J20" s="36">
        <v>0</v>
      </c>
      <c r="K20" s="16"/>
      <c r="L20" s="36">
        <v>0</v>
      </c>
      <c r="M20" s="38"/>
      <c r="N20" s="39">
        <v>0</v>
      </c>
      <c r="O20" s="38"/>
      <c r="P20" s="39">
        <v>2000</v>
      </c>
      <c r="Q20" s="38"/>
      <c r="R20" s="39">
        <v>2846.25</v>
      </c>
      <c r="S20" s="38"/>
      <c r="T20" s="39">
        <v>2000</v>
      </c>
      <c r="U20" s="38"/>
      <c r="V20" s="39">
        <v>0</v>
      </c>
      <c r="W20" s="40">
        <v>0</v>
      </c>
      <c r="X20" s="38"/>
      <c r="Y20" s="39">
        <v>0</v>
      </c>
      <c r="Z20" s="39">
        <v>0</v>
      </c>
      <c r="AA20" s="38"/>
      <c r="AB20" s="39">
        <v>0</v>
      </c>
      <c r="AC20" s="39">
        <v>0</v>
      </c>
      <c r="AD20" s="38"/>
      <c r="AE20" s="39">
        <v>0</v>
      </c>
      <c r="AF20" s="39">
        <v>0</v>
      </c>
    </row>
    <row r="21" spans="1:32" x14ac:dyDescent="0.2">
      <c r="A21" s="33" t="s">
        <v>9</v>
      </c>
      <c r="B21" s="36">
        <v>130</v>
      </c>
      <c r="C21" s="37"/>
      <c r="D21" s="36">
        <v>0</v>
      </c>
      <c r="E21" s="37"/>
      <c r="F21" s="36">
        <v>0</v>
      </c>
      <c r="G21" s="16"/>
      <c r="H21" s="36">
        <v>2500</v>
      </c>
      <c r="I21" s="16"/>
      <c r="J21" s="36">
        <v>500</v>
      </c>
      <c r="K21" s="16"/>
      <c r="L21" s="36">
        <v>2000</v>
      </c>
      <c r="M21" s="38"/>
      <c r="N21" s="39">
        <v>0</v>
      </c>
      <c r="O21" s="38"/>
      <c r="P21" s="39">
        <v>2000</v>
      </c>
      <c r="Q21" s="38"/>
      <c r="R21" s="39">
        <v>499</v>
      </c>
      <c r="S21" s="38"/>
      <c r="T21" s="39">
        <v>2500</v>
      </c>
      <c r="U21" s="38"/>
      <c r="V21" s="39">
        <v>1241.53</v>
      </c>
      <c r="W21" s="40">
        <v>1241.53</v>
      </c>
      <c r="X21" s="38"/>
      <c r="Y21" s="39">
        <v>5000</v>
      </c>
      <c r="Z21" s="39">
        <v>5000</v>
      </c>
      <c r="AA21" s="38"/>
      <c r="AB21" s="39">
        <v>5000</v>
      </c>
      <c r="AC21" s="39">
        <v>5000</v>
      </c>
      <c r="AD21" s="38"/>
      <c r="AE21" s="39">
        <v>5000</v>
      </c>
      <c r="AF21" s="39">
        <v>5000</v>
      </c>
    </row>
    <row r="22" spans="1:32" x14ac:dyDescent="0.2">
      <c r="A22" s="33" t="s">
        <v>36</v>
      </c>
      <c r="B22" s="36">
        <v>11456.44</v>
      </c>
      <c r="C22" s="37"/>
      <c r="D22" s="36">
        <v>10625.68</v>
      </c>
      <c r="E22" s="37"/>
      <c r="F22" s="36">
        <v>14140.93</v>
      </c>
      <c r="G22" s="16"/>
      <c r="H22" s="36">
        <v>13000</v>
      </c>
      <c r="I22" s="16"/>
      <c r="J22" s="36">
        <v>8551.4</v>
      </c>
      <c r="K22" s="16"/>
      <c r="L22" s="36">
        <v>7500</v>
      </c>
      <c r="M22" s="38"/>
      <c r="N22" s="39">
        <v>7675.5</v>
      </c>
      <c r="O22" s="38"/>
      <c r="P22" s="39">
        <v>7500</v>
      </c>
      <c r="Q22" s="38"/>
      <c r="R22" s="39">
        <v>5879.44</v>
      </c>
      <c r="S22" s="38"/>
      <c r="T22" s="39">
        <v>10000</v>
      </c>
      <c r="U22" s="38"/>
      <c r="V22" s="39">
        <v>6929.53</v>
      </c>
      <c r="W22" s="40">
        <v>6929.53</v>
      </c>
      <c r="X22" s="38"/>
      <c r="Y22" s="39">
        <v>10000</v>
      </c>
      <c r="Z22" s="39">
        <v>10000</v>
      </c>
      <c r="AA22" s="38"/>
      <c r="AB22" s="39">
        <v>10000</v>
      </c>
      <c r="AC22" s="39">
        <v>10000</v>
      </c>
      <c r="AD22" s="38"/>
      <c r="AE22" s="39">
        <v>10000</v>
      </c>
      <c r="AF22" s="39">
        <v>10000</v>
      </c>
    </row>
    <row r="23" spans="1:32" x14ac:dyDescent="0.2">
      <c r="A23" s="33" t="s">
        <v>37</v>
      </c>
      <c r="B23" s="36">
        <v>0</v>
      </c>
      <c r="C23" s="37"/>
      <c r="D23" s="36">
        <v>0</v>
      </c>
      <c r="E23" s="37"/>
      <c r="F23" s="36">
        <v>0</v>
      </c>
      <c r="G23" s="16"/>
      <c r="H23" s="36">
        <v>0</v>
      </c>
      <c r="I23" s="16"/>
      <c r="J23" s="36">
        <v>0</v>
      </c>
      <c r="K23" s="16"/>
      <c r="L23" s="36">
        <v>0</v>
      </c>
      <c r="M23" s="38"/>
      <c r="N23" s="39">
        <v>2460</v>
      </c>
      <c r="O23" s="38"/>
      <c r="P23" s="39">
        <v>2500</v>
      </c>
      <c r="Q23" s="38"/>
      <c r="R23" s="39">
        <v>7342.68</v>
      </c>
      <c r="S23" s="38"/>
      <c r="T23" s="39">
        <v>5000</v>
      </c>
      <c r="U23" s="38"/>
      <c r="V23" s="39">
        <v>3913.74</v>
      </c>
      <c r="W23" s="40">
        <v>3913.74</v>
      </c>
      <c r="X23" s="38"/>
      <c r="Y23" s="39">
        <v>5000</v>
      </c>
      <c r="Z23" s="39">
        <v>5000</v>
      </c>
      <c r="AA23" s="38"/>
      <c r="AB23" s="39">
        <v>5000</v>
      </c>
      <c r="AC23" s="39">
        <v>5000</v>
      </c>
      <c r="AD23" s="38"/>
      <c r="AE23" s="39">
        <v>5000</v>
      </c>
      <c r="AF23" s="39">
        <v>5000</v>
      </c>
    </row>
    <row r="24" spans="1:32" x14ac:dyDescent="0.2">
      <c r="A24" s="52" t="s">
        <v>49</v>
      </c>
      <c r="B24" s="36">
        <v>0</v>
      </c>
      <c r="C24" s="37">
        <v>0</v>
      </c>
      <c r="D24" s="36">
        <v>0</v>
      </c>
      <c r="E24" s="37">
        <v>0</v>
      </c>
      <c r="F24" s="36">
        <v>0</v>
      </c>
      <c r="G24" s="16"/>
      <c r="H24" s="36">
        <v>0</v>
      </c>
      <c r="I24" s="16"/>
      <c r="J24" s="36">
        <v>0</v>
      </c>
      <c r="K24" s="16"/>
      <c r="L24" s="36">
        <v>0</v>
      </c>
      <c r="M24" s="38"/>
      <c r="N24" s="39">
        <v>0</v>
      </c>
      <c r="O24" s="38"/>
      <c r="P24" s="39">
        <v>0</v>
      </c>
      <c r="Q24" s="38"/>
      <c r="R24" s="39">
        <v>0</v>
      </c>
      <c r="S24" s="38"/>
      <c r="T24" s="39">
        <v>0</v>
      </c>
      <c r="U24" s="38"/>
      <c r="V24" s="39">
        <v>0</v>
      </c>
      <c r="W24" s="40">
        <v>0</v>
      </c>
      <c r="X24" s="38"/>
      <c r="Y24" s="39">
        <v>2000</v>
      </c>
      <c r="Z24" s="39">
        <v>2000</v>
      </c>
      <c r="AA24" s="38"/>
      <c r="AB24" s="39">
        <v>2000</v>
      </c>
      <c r="AC24" s="39">
        <v>2000</v>
      </c>
      <c r="AD24" s="38"/>
      <c r="AE24" s="39">
        <v>2000</v>
      </c>
      <c r="AF24" s="39">
        <v>2000</v>
      </c>
    </row>
    <row r="25" spans="1:32" x14ac:dyDescent="0.2">
      <c r="A25" s="33" t="s">
        <v>25</v>
      </c>
      <c r="B25" s="41"/>
      <c r="C25" s="42"/>
      <c r="D25" s="41">
        <v>14075</v>
      </c>
      <c r="E25" s="42"/>
      <c r="F25" s="41">
        <v>16350</v>
      </c>
      <c r="G25" s="16"/>
      <c r="H25" s="41">
        <v>16250</v>
      </c>
      <c r="I25" s="16"/>
      <c r="J25" s="41">
        <v>16250</v>
      </c>
      <c r="K25" s="43"/>
      <c r="L25" s="41">
        <v>5000</v>
      </c>
      <c r="M25" s="44"/>
      <c r="N25" s="45">
        <v>288</v>
      </c>
      <c r="O25" s="44"/>
      <c r="P25" s="45">
        <v>300</v>
      </c>
      <c r="Q25" s="44"/>
      <c r="R25" s="45">
        <v>28</v>
      </c>
      <c r="S25" s="44"/>
      <c r="T25" s="45">
        <v>300</v>
      </c>
      <c r="U25" s="44"/>
      <c r="V25" s="45">
        <v>48.55</v>
      </c>
      <c r="W25" s="46">
        <v>48.55</v>
      </c>
      <c r="X25" s="44"/>
      <c r="Y25" s="45">
        <v>300</v>
      </c>
      <c r="Z25" s="45">
        <v>300</v>
      </c>
      <c r="AA25" s="44"/>
      <c r="AB25" s="45">
        <v>300</v>
      </c>
      <c r="AC25" s="45">
        <v>300</v>
      </c>
      <c r="AD25" s="44"/>
      <c r="AE25" s="45">
        <v>300</v>
      </c>
      <c r="AF25" s="45">
        <v>300</v>
      </c>
    </row>
    <row r="26" spans="1:32" x14ac:dyDescent="0.2">
      <c r="A26" s="51" t="s">
        <v>41</v>
      </c>
      <c r="B26" s="47">
        <f>SUM(B16:B25)</f>
        <v>14339.61</v>
      </c>
      <c r="C26" s="48"/>
      <c r="D26" s="47">
        <f>SUM(D16:D25)</f>
        <v>30748.68</v>
      </c>
      <c r="E26" s="48"/>
      <c r="F26" s="47">
        <f>SUM(F16:F25)</f>
        <v>32011.71</v>
      </c>
      <c r="G26" s="16"/>
      <c r="H26" s="47">
        <f>(H16+H17+H18+H19+H20+H21+H22+H23+H25)</f>
        <v>39500</v>
      </c>
      <c r="I26" s="16"/>
      <c r="J26" s="47">
        <f>(J16+J17+J18+J19+J20+J21+J22+J23+J25)</f>
        <v>24440.400000000001</v>
      </c>
      <c r="K26" s="43"/>
      <c r="L26" s="47">
        <f>(L16+L17+L18+L19+L20+L21+L22+L23+L25)</f>
        <v>30000</v>
      </c>
      <c r="M26" s="47">
        <f>(M16+M17+M18+M19+M20+M21+M22+M23+M25)</f>
        <v>0</v>
      </c>
      <c r="N26" s="49">
        <f>(N16+N17+N18+N19+N20+N21+N22+N23+N25)</f>
        <v>11124.33</v>
      </c>
      <c r="O26" s="47"/>
      <c r="P26" s="49">
        <f>(P16+P17+P18+P19+P20+P21+P22+P23+P25)</f>
        <v>23550</v>
      </c>
      <c r="Q26" s="47"/>
      <c r="R26" s="49">
        <f>(R16+R17+R18+R19+R20+R21+R22+R23+R25)</f>
        <v>19545.98</v>
      </c>
      <c r="S26" s="47"/>
      <c r="T26" s="80">
        <f>(T16+T17+T18+T19+T20+T21+T22+T23+T25)</f>
        <v>35300</v>
      </c>
      <c r="U26" s="80"/>
      <c r="V26" s="80">
        <f>(V16+V17+V18+V19+V20+V21+V22+V23+V25)</f>
        <v>13118.539999999999</v>
      </c>
      <c r="W26" s="81">
        <f>(W16+W17+W18+W19+W20+W21+W22+W23+W25)</f>
        <v>13118.539999999999</v>
      </c>
      <c r="X26" s="80"/>
      <c r="Y26" s="81">
        <f>(Y16+Y17+Y18+Y19+Y20+Y21+Y22+Y23+Y25+Y24)</f>
        <v>35300</v>
      </c>
      <c r="Z26" s="81">
        <f>(Z16+Z17+Z18+Z19+Z20+Z21+Z22+Z23+Z25+Z24)</f>
        <v>35300</v>
      </c>
      <c r="AA26" s="80"/>
      <c r="AB26" s="81">
        <f>(AB16+AB17+AB18+AB19+AB20+AB21+AB22+AB23+AB25+AB24)</f>
        <v>35300</v>
      </c>
      <c r="AC26" s="81">
        <f>(AC16+AC17+AC18+AC19+AC20+AC21+AC22+AC23+AC25+AC24)</f>
        <v>35300</v>
      </c>
      <c r="AD26" s="80"/>
      <c r="AE26" s="81">
        <f>(AE16+AE17+AE18+AE19+AE20+AE21+AE22+AE23+AE25+AE24)</f>
        <v>35300</v>
      </c>
      <c r="AF26" s="81">
        <f>(AF16+AF17+AF18+AF19+AF20+AF21+AF22+AF23+AF25+AF24)</f>
        <v>35300</v>
      </c>
    </row>
    <row r="27" spans="1:32" x14ac:dyDescent="0.2">
      <c r="A27" s="31"/>
      <c r="B27" s="36"/>
      <c r="C27" s="37"/>
      <c r="D27" s="36"/>
      <c r="E27" s="37"/>
      <c r="F27" s="36"/>
      <c r="G27" s="16"/>
      <c r="H27" s="33"/>
      <c r="I27" s="16"/>
      <c r="J27" s="33"/>
      <c r="K27" s="16"/>
      <c r="L27" s="33"/>
      <c r="M27" s="13"/>
      <c r="N27" s="12"/>
      <c r="O27" s="13"/>
      <c r="P27" s="12"/>
      <c r="Q27" s="13"/>
      <c r="R27" s="12"/>
      <c r="S27" s="13"/>
      <c r="T27" s="12"/>
      <c r="U27" s="13"/>
      <c r="V27" s="12"/>
      <c r="W27" s="35"/>
      <c r="X27" s="13"/>
      <c r="Y27" s="12"/>
      <c r="Z27" s="12"/>
      <c r="AA27" s="13"/>
      <c r="AB27" s="12"/>
      <c r="AC27" s="12"/>
      <c r="AD27" s="13"/>
      <c r="AE27" s="12"/>
      <c r="AF27" s="12"/>
    </row>
    <row r="28" spans="1:32" x14ac:dyDescent="0.2">
      <c r="A28" s="31" t="s">
        <v>10</v>
      </c>
      <c r="B28" s="36"/>
      <c r="C28" s="37"/>
      <c r="D28" s="36"/>
      <c r="E28" s="37"/>
      <c r="F28" s="36"/>
      <c r="G28" s="16"/>
      <c r="H28" s="33"/>
      <c r="I28" s="16"/>
      <c r="J28" s="33"/>
      <c r="K28" s="16"/>
      <c r="L28" s="33"/>
      <c r="M28" s="13"/>
      <c r="N28" s="12"/>
      <c r="O28" s="13"/>
      <c r="P28" s="12"/>
      <c r="Q28" s="13"/>
      <c r="R28" s="12"/>
      <c r="S28" s="13"/>
      <c r="T28" s="12"/>
      <c r="U28" s="13"/>
      <c r="V28" s="12"/>
      <c r="W28" s="35"/>
      <c r="X28" s="13"/>
      <c r="Y28" s="12"/>
      <c r="Z28" s="12"/>
      <c r="AA28" s="13"/>
      <c r="AB28" s="12"/>
      <c r="AC28" s="12"/>
      <c r="AD28" s="13"/>
      <c r="AE28" s="12"/>
      <c r="AF28" s="12"/>
    </row>
    <row r="29" spans="1:32" x14ac:dyDescent="0.2">
      <c r="A29" s="33" t="s">
        <v>11</v>
      </c>
      <c r="B29" s="53">
        <v>0</v>
      </c>
      <c r="C29" s="42"/>
      <c r="D29" s="53">
        <v>0</v>
      </c>
      <c r="E29" s="42"/>
      <c r="F29" s="41">
        <v>4801</v>
      </c>
      <c r="G29" s="43"/>
      <c r="H29" s="53">
        <v>0</v>
      </c>
      <c r="I29" s="43"/>
      <c r="J29" s="53">
        <v>0</v>
      </c>
      <c r="K29" s="43"/>
      <c r="L29" s="53">
        <v>0</v>
      </c>
      <c r="M29" s="54"/>
      <c r="N29" s="55">
        <v>0</v>
      </c>
      <c r="O29" s="54"/>
      <c r="P29" s="55">
        <v>0</v>
      </c>
      <c r="Q29" s="54"/>
      <c r="R29" s="55">
        <v>0</v>
      </c>
      <c r="S29" s="54"/>
      <c r="T29" s="55">
        <v>0</v>
      </c>
      <c r="U29" s="54"/>
      <c r="V29" s="55">
        <v>0</v>
      </c>
      <c r="W29" s="56">
        <v>0</v>
      </c>
      <c r="X29" s="54"/>
      <c r="Y29" s="55">
        <v>0</v>
      </c>
      <c r="Z29" s="55">
        <v>0</v>
      </c>
      <c r="AA29" s="54"/>
      <c r="AB29" s="55">
        <v>0</v>
      </c>
      <c r="AC29" s="55">
        <v>0</v>
      </c>
      <c r="AD29" s="54"/>
      <c r="AE29" s="55">
        <v>0</v>
      </c>
      <c r="AF29" s="55">
        <v>0</v>
      </c>
    </row>
    <row r="30" spans="1:32" x14ac:dyDescent="0.2">
      <c r="A30" s="31" t="s">
        <v>12</v>
      </c>
      <c r="B30" s="31">
        <v>0</v>
      </c>
      <c r="C30" s="37"/>
      <c r="D30" s="31">
        <v>0</v>
      </c>
      <c r="E30" s="48"/>
      <c r="F30" s="47">
        <f>SUM(F29:F29)</f>
        <v>4801</v>
      </c>
      <c r="G30" s="16"/>
      <c r="H30" s="31">
        <f>(H29)</f>
        <v>0</v>
      </c>
      <c r="I30" s="16"/>
      <c r="J30" s="31">
        <f>(J29)</f>
        <v>0</v>
      </c>
      <c r="K30" s="16"/>
      <c r="L30" s="31">
        <f>(L29)</f>
        <v>0</v>
      </c>
      <c r="M30" s="31">
        <f>(M29)</f>
        <v>0</v>
      </c>
      <c r="N30" s="57">
        <f>(N29)</f>
        <v>0</v>
      </c>
      <c r="O30" s="31"/>
      <c r="P30" s="57">
        <f>(P29)</f>
        <v>0</v>
      </c>
      <c r="Q30" s="31"/>
      <c r="R30" s="57">
        <f>(R29)</f>
        <v>0</v>
      </c>
      <c r="S30" s="31"/>
      <c r="T30" s="57">
        <f>(T29)</f>
        <v>0</v>
      </c>
      <c r="U30" s="31"/>
      <c r="V30" s="57">
        <f>(V29)</f>
        <v>0</v>
      </c>
      <c r="W30" s="58">
        <f>(W29)</f>
        <v>0</v>
      </c>
      <c r="X30" s="31"/>
      <c r="Y30" s="57">
        <f>(Y29)</f>
        <v>0</v>
      </c>
      <c r="Z30" s="57">
        <f>(Z29)</f>
        <v>0</v>
      </c>
      <c r="AA30" s="31"/>
      <c r="AB30" s="57">
        <f>(AB29)</f>
        <v>0</v>
      </c>
      <c r="AC30" s="57">
        <f>(AC29)</f>
        <v>0</v>
      </c>
      <c r="AD30" s="31"/>
      <c r="AE30" s="57">
        <f>(AE29)</f>
        <v>0</v>
      </c>
      <c r="AF30" s="57">
        <f>(AF29)</f>
        <v>0</v>
      </c>
    </row>
    <row r="31" spans="1:32" x14ac:dyDescent="0.2">
      <c r="A31" s="31"/>
      <c r="B31" s="31"/>
      <c r="C31" s="37"/>
      <c r="D31" s="31"/>
      <c r="E31" s="48"/>
      <c r="F31" s="47"/>
      <c r="G31" s="16"/>
      <c r="H31" s="33"/>
      <c r="I31" s="16"/>
      <c r="J31" s="33"/>
      <c r="K31" s="16"/>
      <c r="L31" s="33"/>
      <c r="M31" s="13"/>
      <c r="N31" s="12"/>
      <c r="O31" s="13"/>
      <c r="P31" s="12"/>
      <c r="Q31" s="13"/>
      <c r="R31" s="12"/>
      <c r="S31" s="13"/>
      <c r="T31" s="12"/>
      <c r="U31" s="13"/>
      <c r="V31" s="12"/>
      <c r="W31" s="35"/>
      <c r="X31" s="13"/>
      <c r="Y31" s="12"/>
      <c r="Z31" s="12"/>
      <c r="AA31" s="13"/>
      <c r="AB31" s="12"/>
      <c r="AC31" s="12"/>
      <c r="AD31" s="13"/>
      <c r="AE31" s="12"/>
      <c r="AF31" s="12"/>
    </row>
    <row r="32" spans="1:32" x14ac:dyDescent="0.2">
      <c r="A32" s="51" t="s">
        <v>13</v>
      </c>
      <c r="B32" s="33"/>
      <c r="C32" s="37"/>
      <c r="D32" s="33"/>
      <c r="E32" s="37"/>
      <c r="F32" s="36"/>
      <c r="G32" s="16"/>
      <c r="H32" s="33"/>
      <c r="I32" s="16"/>
      <c r="J32" s="33"/>
      <c r="K32" s="16"/>
      <c r="L32" s="33"/>
      <c r="M32" s="13"/>
      <c r="N32" s="12"/>
      <c r="O32" s="13"/>
      <c r="P32" s="12"/>
      <c r="Q32" s="13"/>
      <c r="R32" s="12"/>
      <c r="S32" s="13"/>
      <c r="T32" s="12"/>
      <c r="U32" s="13"/>
      <c r="V32" s="12"/>
      <c r="W32" s="35"/>
      <c r="X32" s="13"/>
      <c r="Y32" s="12"/>
      <c r="Z32" s="12"/>
      <c r="AA32" s="13"/>
      <c r="AB32" s="12"/>
      <c r="AC32" s="12"/>
      <c r="AD32" s="13"/>
      <c r="AE32" s="12"/>
      <c r="AF32" s="12"/>
    </row>
    <row r="33" spans="1:32" x14ac:dyDescent="0.2">
      <c r="A33" s="33" t="s">
        <v>14</v>
      </c>
      <c r="B33" s="36">
        <v>203.46</v>
      </c>
      <c r="C33" s="37"/>
      <c r="D33" s="36">
        <v>0</v>
      </c>
      <c r="E33" s="37"/>
      <c r="F33" s="36">
        <v>677.81</v>
      </c>
      <c r="G33" s="16"/>
      <c r="H33" s="36">
        <v>1500</v>
      </c>
      <c r="I33" s="16"/>
      <c r="J33" s="36">
        <v>0</v>
      </c>
      <c r="K33" s="16"/>
      <c r="L33" s="36">
        <v>500</v>
      </c>
      <c r="M33" s="38"/>
      <c r="N33" s="39">
        <v>0</v>
      </c>
      <c r="O33" s="38"/>
      <c r="P33" s="39">
        <v>500</v>
      </c>
      <c r="Q33" s="38"/>
      <c r="R33" s="39">
        <v>0</v>
      </c>
      <c r="S33" s="38"/>
      <c r="T33" s="39">
        <v>500</v>
      </c>
      <c r="U33" s="38"/>
      <c r="V33" s="39">
        <v>0</v>
      </c>
      <c r="W33" s="40">
        <v>0</v>
      </c>
      <c r="X33" s="38"/>
      <c r="Y33" s="39">
        <v>500</v>
      </c>
      <c r="Z33" s="39">
        <v>500</v>
      </c>
      <c r="AA33" s="38"/>
      <c r="AB33" s="39">
        <v>500</v>
      </c>
      <c r="AC33" s="39">
        <v>500</v>
      </c>
      <c r="AD33" s="38"/>
      <c r="AE33" s="39">
        <v>500</v>
      </c>
      <c r="AF33" s="39">
        <v>500</v>
      </c>
    </row>
    <row r="34" spans="1:32" x14ac:dyDescent="0.2">
      <c r="A34" s="33" t="s">
        <v>15</v>
      </c>
      <c r="B34" s="36">
        <v>0</v>
      </c>
      <c r="C34" s="37"/>
      <c r="D34" s="36">
        <v>3000</v>
      </c>
      <c r="E34" s="37"/>
      <c r="F34" s="36">
        <v>0</v>
      </c>
      <c r="G34" s="16"/>
      <c r="H34" s="36">
        <v>0</v>
      </c>
      <c r="I34" s="16"/>
      <c r="J34" s="36">
        <v>0</v>
      </c>
      <c r="K34" s="16"/>
      <c r="L34" s="36">
        <v>0</v>
      </c>
      <c r="M34" s="38"/>
      <c r="N34" s="39">
        <v>0</v>
      </c>
      <c r="O34" s="38"/>
      <c r="P34" s="39">
        <v>0</v>
      </c>
      <c r="Q34" s="38"/>
      <c r="R34" s="39">
        <v>0</v>
      </c>
      <c r="S34" s="38"/>
      <c r="T34" s="39">
        <v>0</v>
      </c>
      <c r="U34" s="38"/>
      <c r="V34" s="39">
        <v>0</v>
      </c>
      <c r="W34" s="40">
        <v>0</v>
      </c>
      <c r="X34" s="38"/>
      <c r="Y34" s="39">
        <v>0</v>
      </c>
      <c r="Z34" s="39">
        <v>0</v>
      </c>
      <c r="AA34" s="38"/>
      <c r="AB34" s="39">
        <v>0</v>
      </c>
      <c r="AC34" s="39">
        <v>0</v>
      </c>
      <c r="AD34" s="38"/>
      <c r="AE34" s="39">
        <v>0</v>
      </c>
      <c r="AF34" s="39">
        <v>0</v>
      </c>
    </row>
    <row r="35" spans="1:32" x14ac:dyDescent="0.2">
      <c r="A35" s="33" t="s">
        <v>16</v>
      </c>
      <c r="B35" s="41">
        <v>0</v>
      </c>
      <c r="C35" s="42"/>
      <c r="D35" s="41">
        <v>0</v>
      </c>
      <c r="E35" s="42"/>
      <c r="F35" s="41">
        <v>1876.48</v>
      </c>
      <c r="G35" s="43"/>
      <c r="H35" s="41">
        <v>0</v>
      </c>
      <c r="I35" s="43"/>
      <c r="J35" s="41">
        <v>0</v>
      </c>
      <c r="K35" s="43"/>
      <c r="L35" s="41">
        <v>0</v>
      </c>
      <c r="M35" s="44"/>
      <c r="N35" s="45">
        <v>0</v>
      </c>
      <c r="O35" s="44"/>
      <c r="P35" s="45">
        <v>0</v>
      </c>
      <c r="Q35" s="44"/>
      <c r="R35" s="45">
        <v>0</v>
      </c>
      <c r="S35" s="44"/>
      <c r="T35" s="45">
        <v>0</v>
      </c>
      <c r="U35" s="44"/>
      <c r="V35" s="45">
        <v>0</v>
      </c>
      <c r="W35" s="46">
        <v>0</v>
      </c>
      <c r="X35" s="38"/>
      <c r="Y35" s="45">
        <v>0</v>
      </c>
      <c r="Z35" s="45">
        <v>0</v>
      </c>
      <c r="AA35" s="44"/>
      <c r="AB35" s="45">
        <v>0</v>
      </c>
      <c r="AC35" s="45">
        <v>0</v>
      </c>
      <c r="AD35" s="44"/>
      <c r="AE35" s="45">
        <v>0</v>
      </c>
      <c r="AF35" s="45">
        <v>0</v>
      </c>
    </row>
    <row r="36" spans="1:32" x14ac:dyDescent="0.2">
      <c r="A36" s="31" t="s">
        <v>17</v>
      </c>
      <c r="B36" s="47">
        <f>SUM(B33:B35)</f>
        <v>203.46</v>
      </c>
      <c r="C36" s="48"/>
      <c r="D36" s="47">
        <f>SUM(D33:D35)</f>
        <v>3000</v>
      </c>
      <c r="E36" s="48"/>
      <c r="F36" s="47">
        <f>SUM(F33:F35)</f>
        <v>2554.29</v>
      </c>
      <c r="G36" s="16"/>
      <c r="H36" s="47">
        <f>(H33+H34+H35)</f>
        <v>1500</v>
      </c>
      <c r="I36" s="16"/>
      <c r="J36" s="47">
        <f>(J33+J34+J35)</f>
        <v>0</v>
      </c>
      <c r="K36" s="16"/>
      <c r="L36" s="47">
        <f>(L33+L34+L35)</f>
        <v>500</v>
      </c>
      <c r="M36" s="47">
        <f>(M33+M34+M35)</f>
        <v>0</v>
      </c>
      <c r="N36" s="49">
        <f>(N33+N34+N35)</f>
        <v>0</v>
      </c>
      <c r="O36" s="47"/>
      <c r="P36" s="49">
        <f>(P33+P34+P35)</f>
        <v>500</v>
      </c>
      <c r="Q36" s="47"/>
      <c r="R36" s="49">
        <f>(R33+R34+R35)</f>
        <v>0</v>
      </c>
      <c r="S36" s="47"/>
      <c r="T36" s="49">
        <f>(T33+T34+T35)</f>
        <v>500</v>
      </c>
      <c r="U36" s="47"/>
      <c r="V36" s="49">
        <f>(V33+V34+V35)</f>
        <v>0</v>
      </c>
      <c r="W36" s="50">
        <f>(W33+W34+W35)</f>
        <v>0</v>
      </c>
      <c r="X36" s="47"/>
      <c r="Y36" s="49">
        <f>(Y33+Y34+Y35)</f>
        <v>500</v>
      </c>
      <c r="Z36" s="49">
        <f>(Z33+Z34+Z35)</f>
        <v>500</v>
      </c>
      <c r="AA36" s="47"/>
      <c r="AB36" s="49">
        <f>(AB33+AB34+AB35)</f>
        <v>500</v>
      </c>
      <c r="AC36" s="49">
        <f>(AC33+AC34+AC35)</f>
        <v>500</v>
      </c>
      <c r="AD36" s="47"/>
      <c r="AE36" s="49">
        <f>(AE33+AE34+AE35)</f>
        <v>500</v>
      </c>
      <c r="AF36" s="49">
        <f>(AF33+AF34+AF35)</f>
        <v>500</v>
      </c>
    </row>
    <row r="37" spans="1:32" x14ac:dyDescent="0.2">
      <c r="A37" s="31"/>
      <c r="B37" s="47"/>
      <c r="C37" s="48"/>
      <c r="D37" s="47"/>
      <c r="E37" s="48"/>
      <c r="F37" s="47"/>
      <c r="G37" s="16"/>
      <c r="H37" s="33"/>
      <c r="I37" s="16"/>
      <c r="J37" s="33"/>
      <c r="K37" s="16"/>
      <c r="L37" s="33"/>
      <c r="M37" s="13"/>
      <c r="N37" s="12"/>
      <c r="O37" s="13"/>
      <c r="P37" s="12"/>
      <c r="Q37" s="13"/>
      <c r="R37" s="12"/>
      <c r="S37" s="13"/>
      <c r="T37" s="12"/>
      <c r="U37" s="13"/>
      <c r="V37" s="12"/>
      <c r="W37" s="35"/>
      <c r="X37" s="13"/>
      <c r="Y37" s="12"/>
      <c r="Z37" s="12"/>
      <c r="AA37" s="13"/>
      <c r="AB37" s="12"/>
      <c r="AC37" s="12"/>
      <c r="AD37" s="13"/>
      <c r="AE37" s="12"/>
      <c r="AF37" s="12"/>
    </row>
    <row r="38" spans="1:32" x14ac:dyDescent="0.2">
      <c r="A38" s="31" t="s">
        <v>18</v>
      </c>
      <c r="B38" s="36"/>
      <c r="C38" s="37"/>
      <c r="D38" s="36"/>
      <c r="E38" s="37"/>
      <c r="F38" s="36"/>
      <c r="G38" s="16"/>
      <c r="H38" s="33"/>
      <c r="I38" s="16"/>
      <c r="J38" s="33"/>
      <c r="K38" s="16"/>
      <c r="L38" s="33"/>
      <c r="M38" s="13"/>
      <c r="N38" s="12"/>
      <c r="O38" s="13"/>
      <c r="P38" s="12"/>
      <c r="Q38" s="13"/>
      <c r="R38" s="12"/>
      <c r="S38" s="13"/>
      <c r="T38" s="12"/>
      <c r="U38" s="13"/>
      <c r="V38" s="12"/>
      <c r="W38" s="35"/>
      <c r="X38" s="13"/>
      <c r="Y38" s="9" t="s">
        <v>51</v>
      </c>
      <c r="Z38" s="9" t="s">
        <v>50</v>
      </c>
      <c r="AA38" s="9"/>
      <c r="AB38" s="9" t="s">
        <v>52</v>
      </c>
      <c r="AC38" s="9" t="s">
        <v>53</v>
      </c>
      <c r="AD38" s="59"/>
      <c r="AE38" s="9" t="s">
        <v>66</v>
      </c>
      <c r="AF38" s="9" t="s">
        <v>66</v>
      </c>
    </row>
    <row r="39" spans="1:32" x14ac:dyDescent="0.2">
      <c r="A39" s="33" t="s">
        <v>19</v>
      </c>
      <c r="B39" s="36">
        <v>91651.18</v>
      </c>
      <c r="C39" s="37"/>
      <c r="D39" s="60">
        <v>87174.81</v>
      </c>
      <c r="E39" s="61"/>
      <c r="F39" s="36">
        <v>96858.6</v>
      </c>
      <c r="G39" s="16"/>
      <c r="H39" s="36">
        <v>96858.6</v>
      </c>
      <c r="I39" s="16"/>
      <c r="J39" s="36">
        <v>77767.179999999993</v>
      </c>
      <c r="K39" s="16"/>
      <c r="L39" s="36">
        <v>73194.600000000006</v>
      </c>
      <c r="M39" s="38"/>
      <c r="N39" s="39">
        <v>88085.64</v>
      </c>
      <c r="O39" s="38"/>
      <c r="P39" s="39">
        <v>67000</v>
      </c>
      <c r="Q39" s="38"/>
      <c r="R39" s="62">
        <v>89705.09</v>
      </c>
      <c r="S39" s="38"/>
      <c r="T39" s="62">
        <v>82000</v>
      </c>
      <c r="U39" s="38"/>
      <c r="V39" s="62">
        <v>96194.38</v>
      </c>
      <c r="W39" s="63">
        <f>V39+15145.18</f>
        <v>111339.56</v>
      </c>
      <c r="X39" s="38"/>
      <c r="Y39" s="11">
        <f>(Y40*0.28)+ Y40</f>
        <v>79925.247999999992</v>
      </c>
      <c r="Z39" s="11">
        <f>(Z40*0.28)+ Z40</f>
        <v>92516.351999999999</v>
      </c>
      <c r="AA39" s="14"/>
      <c r="AB39" s="11">
        <f>(AB40*0.28)+ AB40</f>
        <v>99906.559999999998</v>
      </c>
      <c r="AC39" s="11">
        <f>(AC40*0.28)+ AC40</f>
        <v>115645.44</v>
      </c>
      <c r="AD39" s="64"/>
      <c r="AE39" s="10">
        <v>90600.72</v>
      </c>
      <c r="AF39" s="10">
        <v>90600.72</v>
      </c>
    </row>
    <row r="40" spans="1:32" x14ac:dyDescent="0.2">
      <c r="A40" s="33" t="s">
        <v>27</v>
      </c>
      <c r="B40" s="36">
        <v>0</v>
      </c>
      <c r="C40" s="37"/>
      <c r="D40" s="36">
        <v>22255</v>
      </c>
      <c r="E40" s="37"/>
      <c r="F40" s="36">
        <v>18253.009999999998</v>
      </c>
      <c r="G40" s="16"/>
      <c r="H40" s="36">
        <v>5000</v>
      </c>
      <c r="I40" s="16"/>
      <c r="J40" s="36">
        <v>0</v>
      </c>
      <c r="K40" s="16"/>
      <c r="L40" s="36">
        <v>0</v>
      </c>
      <c r="M40" s="38"/>
      <c r="N40" s="39">
        <v>0</v>
      </c>
      <c r="O40" s="38"/>
      <c r="P40" s="39">
        <v>22255</v>
      </c>
      <c r="Q40" s="38"/>
      <c r="R40" s="39">
        <v>0</v>
      </c>
      <c r="S40" s="38"/>
      <c r="T40" s="39">
        <v>0</v>
      </c>
      <c r="U40" s="38"/>
      <c r="V40" s="39">
        <v>0</v>
      </c>
      <c r="W40" s="40">
        <v>0</v>
      </c>
      <c r="X40" s="38"/>
      <c r="Y40" s="11">
        <v>62441.599999999999</v>
      </c>
      <c r="Z40" s="11">
        <v>72278.399999999994</v>
      </c>
      <c r="AA40" s="14"/>
      <c r="AB40" s="11">
        <v>78052</v>
      </c>
      <c r="AC40" s="11">
        <v>90348</v>
      </c>
      <c r="AD40" s="38"/>
      <c r="AE40" s="11">
        <v>0</v>
      </c>
      <c r="AF40" s="11">
        <v>0</v>
      </c>
    </row>
    <row r="41" spans="1:32" x14ac:dyDescent="0.2">
      <c r="A41" s="33" t="s">
        <v>20</v>
      </c>
      <c r="B41" s="36">
        <v>265</v>
      </c>
      <c r="C41" s="37"/>
      <c r="D41" s="36">
        <v>0</v>
      </c>
      <c r="E41" s="37"/>
      <c r="F41" s="36">
        <v>0</v>
      </c>
      <c r="G41" s="16"/>
      <c r="H41" s="33">
        <v>500</v>
      </c>
      <c r="I41" s="16"/>
      <c r="J41" s="33">
        <v>0</v>
      </c>
      <c r="K41" s="16"/>
      <c r="L41" s="33">
        <v>0</v>
      </c>
      <c r="M41" s="13"/>
      <c r="N41" s="12">
        <v>0</v>
      </c>
      <c r="O41" s="13"/>
      <c r="P41" s="12">
        <v>250</v>
      </c>
      <c r="Q41" s="13"/>
      <c r="R41" s="12">
        <v>0</v>
      </c>
      <c r="S41" s="13"/>
      <c r="T41" s="12">
        <v>250</v>
      </c>
      <c r="U41" s="13"/>
      <c r="V41" s="12">
        <v>73.28</v>
      </c>
      <c r="W41" s="35">
        <v>73.28</v>
      </c>
      <c r="X41" s="13"/>
      <c r="Y41" s="12">
        <v>250</v>
      </c>
      <c r="Z41" s="12">
        <v>250</v>
      </c>
      <c r="AA41" s="13"/>
      <c r="AB41" s="12">
        <v>250</v>
      </c>
      <c r="AC41" s="12">
        <v>250</v>
      </c>
      <c r="AD41" s="13"/>
      <c r="AE41" s="12">
        <v>250</v>
      </c>
      <c r="AF41" s="12">
        <v>250</v>
      </c>
    </row>
    <row r="42" spans="1:32" x14ac:dyDescent="0.2">
      <c r="A42" s="33" t="s">
        <v>21</v>
      </c>
      <c r="B42" s="36">
        <v>150</v>
      </c>
      <c r="C42" s="37"/>
      <c r="D42" s="36">
        <v>2500</v>
      </c>
      <c r="E42" s="37"/>
      <c r="F42" s="36">
        <v>2508.5500000000002</v>
      </c>
      <c r="G42" s="16"/>
      <c r="H42" s="33">
        <v>1500</v>
      </c>
      <c r="I42" s="16"/>
      <c r="J42" s="33">
        <v>295</v>
      </c>
      <c r="K42" s="16"/>
      <c r="L42" s="33">
        <v>500</v>
      </c>
      <c r="M42" s="13"/>
      <c r="N42" s="12">
        <v>199</v>
      </c>
      <c r="O42" s="13"/>
      <c r="P42" s="12">
        <v>500</v>
      </c>
      <c r="Q42" s="13"/>
      <c r="R42" s="12">
        <v>0</v>
      </c>
      <c r="S42" s="13"/>
      <c r="T42" s="12">
        <v>500</v>
      </c>
      <c r="U42" s="13"/>
      <c r="V42" s="12">
        <v>125</v>
      </c>
      <c r="W42" s="35">
        <v>125</v>
      </c>
      <c r="X42" s="13"/>
      <c r="Y42" s="12">
        <v>500</v>
      </c>
      <c r="Z42" s="12">
        <v>500</v>
      </c>
      <c r="AA42" s="13"/>
      <c r="AB42" s="12">
        <v>500</v>
      </c>
      <c r="AC42" s="12">
        <v>500</v>
      </c>
      <c r="AD42" s="13"/>
      <c r="AE42" s="12">
        <v>500</v>
      </c>
      <c r="AF42" s="12">
        <v>500</v>
      </c>
    </row>
    <row r="43" spans="1:32" x14ac:dyDescent="0.2">
      <c r="A43" s="33" t="s">
        <v>22</v>
      </c>
      <c r="B43" s="41">
        <v>0</v>
      </c>
      <c r="C43" s="42"/>
      <c r="D43" s="41">
        <v>375</v>
      </c>
      <c r="E43" s="42"/>
      <c r="F43" s="41">
        <v>0</v>
      </c>
      <c r="G43" s="43"/>
      <c r="H43" s="53">
        <v>500</v>
      </c>
      <c r="I43" s="43"/>
      <c r="J43" s="53">
        <v>365</v>
      </c>
      <c r="K43" s="43"/>
      <c r="L43" s="53">
        <v>500</v>
      </c>
      <c r="M43" s="54"/>
      <c r="N43" s="55">
        <v>0</v>
      </c>
      <c r="O43" s="54"/>
      <c r="P43" s="55">
        <v>500</v>
      </c>
      <c r="Q43" s="54"/>
      <c r="R43" s="55">
        <v>0</v>
      </c>
      <c r="S43" s="54"/>
      <c r="T43" s="55">
        <v>500</v>
      </c>
      <c r="U43" s="13"/>
      <c r="V43" s="55">
        <v>0</v>
      </c>
      <c r="W43" s="56">
        <v>0</v>
      </c>
      <c r="X43" s="13"/>
      <c r="Y43" s="55">
        <v>500</v>
      </c>
      <c r="Z43" s="55">
        <v>500</v>
      </c>
      <c r="AA43" s="54"/>
      <c r="AB43" s="55">
        <v>500</v>
      </c>
      <c r="AC43" s="55">
        <v>500</v>
      </c>
      <c r="AD43" s="54"/>
      <c r="AE43" s="55">
        <v>500</v>
      </c>
      <c r="AF43" s="55">
        <v>500</v>
      </c>
    </row>
    <row r="44" spans="1:32" x14ac:dyDescent="0.2">
      <c r="A44" s="31" t="s">
        <v>23</v>
      </c>
      <c r="B44" s="65">
        <f>SUM(B39:B43)</f>
        <v>92066.18</v>
      </c>
      <c r="C44" s="66"/>
      <c r="D44" s="65">
        <f>SUM(D39:D43)</f>
        <v>112304.81</v>
      </c>
      <c r="E44" s="66"/>
      <c r="F44" s="65">
        <f>SUM(H39:H43)</f>
        <v>104358.6</v>
      </c>
      <c r="G44" s="43"/>
      <c r="H44" s="65">
        <f>(H39+H40+H41+H42+H43)</f>
        <v>104358.6</v>
      </c>
      <c r="I44" s="43"/>
      <c r="J44" s="65">
        <f>(J39+J40+J41+J42+J43)</f>
        <v>78427.179999999993</v>
      </c>
      <c r="K44" s="43"/>
      <c r="L44" s="65">
        <f>(L39+L40+L41+L42+L43)</f>
        <v>74194.600000000006</v>
      </c>
      <c r="M44" s="65">
        <f>(M39+M40+M41+M42+M43)</f>
        <v>0</v>
      </c>
      <c r="N44" s="67">
        <f>(N39+N40+N41+N42+N43)</f>
        <v>88284.64</v>
      </c>
      <c r="O44" s="65"/>
      <c r="P44" s="67">
        <f>(P39+P40+P41+P42+P43)</f>
        <v>90505</v>
      </c>
      <c r="Q44" s="65"/>
      <c r="R44" s="67">
        <f>(R39+R40+R41+R42+R43)</f>
        <v>89705.09</v>
      </c>
      <c r="S44" s="65"/>
      <c r="T44" s="67">
        <f>(T39+T40+T41+T42+T43)</f>
        <v>83250</v>
      </c>
      <c r="U44" s="47"/>
      <c r="V44" s="67">
        <f>(V39+V40+V41+V42+V43)</f>
        <v>96392.66</v>
      </c>
      <c r="W44" s="82">
        <f>(W39+W40+W41+W42+W43)</f>
        <v>111537.84</v>
      </c>
      <c r="X44" s="47"/>
      <c r="Y44" s="67">
        <f>Y39+Y41+Y42+Y43</f>
        <v>81175.247999999992</v>
      </c>
      <c r="Z44" s="67">
        <f>Z39+Z41+Z42+Z43</f>
        <v>93766.351999999999</v>
      </c>
      <c r="AA44" s="65"/>
      <c r="AB44" s="67">
        <f>AB39+AB41+AB42+AB43</f>
        <v>101156.56</v>
      </c>
      <c r="AC44" s="67">
        <f>AC39+AC41+AC42+AC43</f>
        <v>116895.44</v>
      </c>
      <c r="AD44" s="65"/>
      <c r="AE44" s="67">
        <f>AE39+AE41+AE42+AE43</f>
        <v>91850.72</v>
      </c>
      <c r="AF44" s="67">
        <f>AF39+AF41+AF42+AF43</f>
        <v>91850.72</v>
      </c>
    </row>
    <row r="45" spans="1:32" x14ac:dyDescent="0.2">
      <c r="A45" s="31"/>
      <c r="B45" s="47"/>
      <c r="C45" s="48"/>
      <c r="D45" s="47"/>
      <c r="E45" s="48"/>
      <c r="F45" s="47"/>
      <c r="G45" s="16"/>
      <c r="H45" s="47"/>
      <c r="I45" s="16"/>
      <c r="J45" s="47"/>
      <c r="K45" s="16"/>
      <c r="L45" s="47"/>
      <c r="M45" s="68"/>
      <c r="N45" s="49"/>
      <c r="O45" s="68"/>
      <c r="P45" s="49"/>
      <c r="Q45" s="68"/>
      <c r="R45" s="49"/>
      <c r="S45" s="68"/>
      <c r="T45" s="49"/>
      <c r="U45" s="68"/>
      <c r="V45" s="49"/>
      <c r="W45" s="50"/>
      <c r="X45" s="68"/>
      <c r="Y45" s="49"/>
      <c r="Z45" s="49"/>
      <c r="AA45" s="68"/>
      <c r="AB45" s="49"/>
      <c r="AC45" s="49"/>
      <c r="AD45" s="68"/>
      <c r="AE45" s="49"/>
      <c r="AF45" s="49"/>
    </row>
    <row r="46" spans="1:32" x14ac:dyDescent="0.2">
      <c r="A46" s="51" t="s">
        <v>40</v>
      </c>
      <c r="B46" s="69">
        <f>(B13+B26+B30+B36+B44)</f>
        <v>119620.29999999999</v>
      </c>
      <c r="C46" s="70"/>
      <c r="D46" s="69">
        <f>(D13+D26+D30+D36+D44)</f>
        <v>155513.49</v>
      </c>
      <c r="E46" s="48"/>
      <c r="F46" s="69">
        <f>(F13+F26+F30+F36+F44)</f>
        <v>151535.62</v>
      </c>
      <c r="G46" s="71"/>
      <c r="H46" s="72">
        <f>SUM(H13+H26+H36+H44)</f>
        <v>147608.6</v>
      </c>
      <c r="I46" s="71"/>
      <c r="J46" s="72">
        <f>SUM(J13+J26+J36+J44)</f>
        <v>103128.57999999999</v>
      </c>
      <c r="K46" s="71"/>
      <c r="L46" s="72">
        <f>SUM(L13+L26+L36+L44)</f>
        <v>108194.6</v>
      </c>
      <c r="M46" s="72">
        <f>SUM(M13+M26+M36+M44)</f>
        <v>0</v>
      </c>
      <c r="N46" s="73">
        <f>SUM(N13+N26+N36+N44)</f>
        <v>99408.97</v>
      </c>
      <c r="O46" s="72"/>
      <c r="P46" s="83">
        <f>SUM(P13+P26+P36+P44)</f>
        <v>115505</v>
      </c>
      <c r="Q46" s="83"/>
      <c r="R46" s="80">
        <f>SUM(R13+R26+R36+R44)</f>
        <v>109839.06999999999</v>
      </c>
      <c r="S46" s="83"/>
      <c r="T46" s="83">
        <f>SUM(T13+T26+T36+T44)</f>
        <v>120000</v>
      </c>
      <c r="U46" s="83"/>
      <c r="V46" s="83">
        <f>SUM(V13+V26+V36+V44)</f>
        <v>110099.2</v>
      </c>
      <c r="W46" s="84">
        <f>SUM(W13+W26+W36+W44)</f>
        <v>125244.37999999999</v>
      </c>
      <c r="X46" s="72"/>
      <c r="Y46" s="73">
        <f>SUM(Y13+Y26+Y36+Y44)</f>
        <v>118225.24799999999</v>
      </c>
      <c r="Z46" s="73">
        <f>SUM(Z13+Z26+Z36+Z44)</f>
        <v>130816.352</v>
      </c>
      <c r="AA46" s="72"/>
      <c r="AB46" s="73">
        <f>SUM(AB13+AB26+AB36+AB44)</f>
        <v>138206.56</v>
      </c>
      <c r="AC46" s="73">
        <f>SUM(AC13+AC26+AC36+AC44)</f>
        <v>153945.44</v>
      </c>
      <c r="AD46" s="72"/>
      <c r="AE46" s="73">
        <f>SUM(AE13+AE26+AE36+AE44)</f>
        <v>128900.72</v>
      </c>
      <c r="AF46" s="73">
        <f>SUM(AF13+AF26+AF36+AF44)</f>
        <v>128900.72</v>
      </c>
    </row>
    <row r="47" spans="1:32" x14ac:dyDescent="0.2">
      <c r="A47" s="31"/>
      <c r="B47" s="69"/>
      <c r="C47" s="70"/>
      <c r="D47" s="69"/>
      <c r="E47" s="48"/>
      <c r="F47" s="69"/>
      <c r="G47" s="16"/>
      <c r="H47" s="72"/>
      <c r="I47" s="16"/>
      <c r="J47" s="47"/>
      <c r="K47" s="16"/>
      <c r="L47" s="33"/>
      <c r="M47" s="13"/>
      <c r="N47" s="12"/>
      <c r="O47" s="13"/>
      <c r="P47" s="12"/>
      <c r="Q47" s="13"/>
      <c r="S47" s="13"/>
      <c r="T47" s="12"/>
      <c r="U47" s="13"/>
      <c r="W47" s="74"/>
      <c r="X47" s="13"/>
      <c r="Y47" s="12"/>
      <c r="AA47" s="13"/>
    </row>
    <row r="48" spans="1:32" x14ac:dyDescent="0.2">
      <c r="A48" s="31"/>
      <c r="B48" s="75"/>
      <c r="C48" s="70"/>
      <c r="D48" s="75"/>
      <c r="E48" s="70"/>
      <c r="F48" s="47"/>
      <c r="G48" s="16"/>
      <c r="H48" s="72"/>
      <c r="I48" s="16"/>
      <c r="J48" s="72"/>
      <c r="K48" s="16"/>
      <c r="L48" s="72"/>
      <c r="M48" s="76"/>
      <c r="N48" s="73"/>
      <c r="O48" s="76"/>
      <c r="P48" s="73"/>
      <c r="Q48" s="76"/>
      <c r="R48" s="73"/>
      <c r="S48" s="76"/>
      <c r="T48" s="73"/>
      <c r="U48" s="76"/>
      <c r="X48" s="76"/>
      <c r="Y48" s="73"/>
      <c r="AA48" s="76"/>
    </row>
    <row r="49" spans="1:13" ht="10.5" customHeight="1" x14ac:dyDescent="0.25">
      <c r="A49" s="77"/>
      <c r="B49" s="78"/>
      <c r="C49" s="78"/>
      <c r="D49" s="78"/>
      <c r="E49" s="78"/>
      <c r="F49" s="78"/>
      <c r="G49" s="78"/>
    </row>
    <row r="50" spans="1:13" ht="364.5" customHeight="1" x14ac:dyDescent="0.25">
      <c r="A50" s="79"/>
      <c r="B50" s="78"/>
      <c r="C50" s="78"/>
      <c r="D50" s="78"/>
      <c r="E50" s="78"/>
      <c r="F50" s="78"/>
      <c r="G50" s="103"/>
      <c r="H50" s="103"/>
      <c r="I50" s="103"/>
      <c r="J50" s="103"/>
      <c r="K50" s="103"/>
      <c r="L50" s="103"/>
      <c r="M50" s="103"/>
    </row>
  </sheetData>
  <mergeCells count="5">
    <mergeCell ref="Y6:Z6"/>
    <mergeCell ref="AB6:AC6"/>
    <mergeCell ref="A1:AC5"/>
    <mergeCell ref="G50:M50"/>
    <mergeCell ref="AE6:AF6"/>
  </mergeCells>
  <phoneticPr fontId="9" type="noConversion"/>
  <pageMargins left="1" right="1" top="1" bottom="1" header="0.5" footer="0.5"/>
  <pageSetup paperSize="3" scale="65" orientation="landscape" r:id="rId1"/>
  <headerFooter alignWithMargins="0">
    <oddHeader>&amp;C&amp;G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showGridLines="0" workbookViewId="0"/>
  </sheetViews>
  <sheetFormatPr defaultRowHeight="12.75" x14ac:dyDescent="0.2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ht="25.5" x14ac:dyDescent="0.2">
      <c r="B1" s="1" t="s">
        <v>58</v>
      </c>
      <c r="C1" s="1"/>
      <c r="D1" s="5"/>
      <c r="E1" s="5"/>
      <c r="F1" s="5"/>
    </row>
    <row r="2" spans="2:6" x14ac:dyDescent="0.2">
      <c r="B2" s="1" t="s">
        <v>59</v>
      </c>
      <c r="C2" s="1"/>
      <c r="D2" s="5"/>
      <c r="E2" s="5"/>
      <c r="F2" s="5"/>
    </row>
    <row r="3" spans="2:6" x14ac:dyDescent="0.2">
      <c r="B3" s="2"/>
      <c r="C3" s="2"/>
      <c r="D3" s="6"/>
      <c r="E3" s="6"/>
      <c r="F3" s="6"/>
    </row>
    <row r="4" spans="2:6" ht="25.5" x14ac:dyDescent="0.2">
      <c r="B4" s="2" t="s">
        <v>60</v>
      </c>
      <c r="C4" s="2"/>
      <c r="D4" s="6"/>
      <c r="E4" s="6"/>
      <c r="F4" s="6"/>
    </row>
    <row r="5" spans="2:6" x14ac:dyDescent="0.2">
      <c r="B5" s="2"/>
      <c r="C5" s="2"/>
      <c r="D5" s="6"/>
      <c r="E5" s="6"/>
      <c r="F5" s="6"/>
    </row>
    <row r="6" spans="2:6" x14ac:dyDescent="0.2">
      <c r="B6" s="1" t="s">
        <v>61</v>
      </c>
      <c r="C6" s="1"/>
      <c r="D6" s="5"/>
      <c r="E6" s="5" t="s">
        <v>62</v>
      </c>
      <c r="F6" s="5" t="s">
        <v>63</v>
      </c>
    </row>
    <row r="7" spans="2:6" ht="13.5" thickBot="1" x14ac:dyDescent="0.25">
      <c r="B7" s="2"/>
      <c r="C7" s="2"/>
      <c r="D7" s="6"/>
      <c r="E7" s="6"/>
      <c r="F7" s="6"/>
    </row>
    <row r="8" spans="2:6" ht="39" thickBot="1" x14ac:dyDescent="0.25">
      <c r="B8" s="3" t="s">
        <v>64</v>
      </c>
      <c r="C8" s="4"/>
      <c r="D8" s="7"/>
      <c r="E8" s="7">
        <v>12</v>
      </c>
      <c r="F8" s="8" t="s">
        <v>65</v>
      </c>
    </row>
    <row r="9" spans="2:6" x14ac:dyDescent="0.2">
      <c r="B9" s="2"/>
      <c r="C9" s="2"/>
      <c r="D9" s="6"/>
      <c r="E9" s="6"/>
      <c r="F9" s="6"/>
    </row>
    <row r="10" spans="2:6" x14ac:dyDescent="0.2">
      <c r="B10" s="2"/>
      <c r="C10" s="2"/>
      <c r="D10" s="6"/>
      <c r="E10" s="6"/>
      <c r="F10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2015-2019</vt:lpstr>
      <vt:lpstr>2008-2013</vt:lpstr>
      <vt:lpstr>All Years</vt:lpstr>
      <vt:lpstr>Compatibility Report</vt:lpstr>
    </vt:vector>
  </TitlesOfParts>
  <Company>Everett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09209</dc:creator>
  <cp:lastModifiedBy>Henderson, Shelly L.</cp:lastModifiedBy>
  <cp:lastPrinted>2018-05-14T16:29:58Z</cp:lastPrinted>
  <dcterms:created xsi:type="dcterms:W3CDTF">2011-05-11T16:18:29Z</dcterms:created>
  <dcterms:modified xsi:type="dcterms:W3CDTF">2018-05-14T19:04:42Z</dcterms:modified>
</cp:coreProperties>
</file>